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13D55FFD-C0F3-40EA-87D4-46DC7E28585C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831" sheetId="844" r:id="rId1"/>
    <sheet name="0831(18度C)" sheetId="845" r:id="rId2"/>
    <sheet name="0831(4度C)" sheetId="846" r:id="rId3"/>
    <sheet name="0830" sheetId="841" r:id="rId4"/>
    <sheet name="0830(18度C)" sheetId="842" r:id="rId5"/>
    <sheet name="0830(4度C)" sheetId="843" r:id="rId6"/>
    <sheet name="0829" sheetId="838" r:id="rId7"/>
    <sheet name="0829(18度C)" sheetId="839" r:id="rId8"/>
    <sheet name="0829(4度C)" sheetId="840" r:id="rId9"/>
    <sheet name="0828" sheetId="835" r:id="rId10"/>
    <sheet name="0828(18度C)" sheetId="836" r:id="rId11"/>
    <sheet name="0828(4度C)" sheetId="837" r:id="rId12"/>
    <sheet name="0827" sheetId="832" r:id="rId13"/>
    <sheet name="0827(18度C)" sheetId="833" r:id="rId14"/>
    <sheet name="0827(4度C)" sheetId="834" r:id="rId15"/>
    <sheet name="0826" sheetId="829" r:id="rId16"/>
    <sheet name="0826(18度C)" sheetId="830" r:id="rId17"/>
    <sheet name="0826(4度C)" sheetId="831" r:id="rId18"/>
    <sheet name="0825" sheetId="826" r:id="rId19"/>
    <sheet name="0825(18度C)" sheetId="827" r:id="rId20"/>
    <sheet name="0825(4度C)" sheetId="828" r:id="rId21"/>
    <sheet name="0824" sheetId="823" r:id="rId22"/>
    <sheet name="0824(18度C)" sheetId="824" r:id="rId23"/>
    <sheet name="0824(4度C)" sheetId="825" r:id="rId24"/>
    <sheet name="0823" sheetId="820" r:id="rId25"/>
    <sheet name="0823(18度C)" sheetId="821" r:id="rId26"/>
    <sheet name="0823(4度C)" sheetId="822" r:id="rId27"/>
    <sheet name="0822" sheetId="817" r:id="rId28"/>
    <sheet name="0822(18度C)" sheetId="818" r:id="rId29"/>
    <sheet name="0822(4度C)" sheetId="819" r:id="rId30"/>
    <sheet name="0821" sheetId="814" r:id="rId31"/>
    <sheet name="0821(18度C)" sheetId="815" r:id="rId32"/>
    <sheet name="0821(4度C)" sheetId="816" r:id="rId33"/>
    <sheet name="0820" sheetId="811" r:id="rId34"/>
    <sheet name="0820(18度C)" sheetId="812" r:id="rId35"/>
    <sheet name="0820(4度C)" sheetId="813" r:id="rId36"/>
    <sheet name="0819" sheetId="808" r:id="rId37"/>
    <sheet name="0819(18度C)" sheetId="809" r:id="rId38"/>
    <sheet name="0819(4度C)" sheetId="810" r:id="rId39"/>
    <sheet name="0818" sheetId="805" r:id="rId40"/>
    <sheet name="0818(18度C)" sheetId="806" r:id="rId41"/>
    <sheet name="0818(4度C)" sheetId="807" r:id="rId42"/>
    <sheet name="0817" sheetId="802" r:id="rId43"/>
    <sheet name="0817(18度C)" sheetId="803" r:id="rId44"/>
    <sheet name="0817(4度C)" sheetId="804" r:id="rId45"/>
    <sheet name="0816" sheetId="799" r:id="rId46"/>
    <sheet name="0816(18度C)" sheetId="800" r:id="rId47"/>
    <sheet name="0816(4度C)" sheetId="801" r:id="rId48"/>
    <sheet name="0815" sheetId="796" r:id="rId49"/>
    <sheet name="0815(18度C)" sheetId="797" r:id="rId50"/>
    <sheet name="0815(4度C)" sheetId="798" r:id="rId51"/>
    <sheet name="0814" sheetId="793" r:id="rId52"/>
    <sheet name="0814(18度C)" sheetId="794" r:id="rId53"/>
    <sheet name="0814(4度C)" sheetId="795" r:id="rId54"/>
    <sheet name="0813" sheetId="790" r:id="rId55"/>
    <sheet name="0813(18度C)" sheetId="791" r:id="rId56"/>
    <sheet name="0813(4度C)" sheetId="792" r:id="rId57"/>
    <sheet name="0812" sheetId="787" r:id="rId58"/>
    <sheet name="0812(18度C)" sheetId="788" r:id="rId59"/>
    <sheet name="0812(4度C)" sheetId="789" r:id="rId60"/>
    <sheet name="0811" sheetId="784" r:id="rId61"/>
    <sheet name="0811(18度C)" sheetId="785" r:id="rId62"/>
    <sheet name="0811(4度C)" sheetId="786" r:id="rId63"/>
    <sheet name="0810" sheetId="781" r:id="rId64"/>
    <sheet name="0810(18度C)" sheetId="782" r:id="rId65"/>
    <sheet name="0810(4度C)" sheetId="783" r:id="rId66"/>
    <sheet name="0809" sheetId="778" r:id="rId67"/>
    <sheet name="0809(18度C)" sheetId="779" r:id="rId68"/>
    <sheet name="0809(4度C)" sheetId="780" r:id="rId69"/>
    <sheet name="0808" sheetId="775" r:id="rId70"/>
    <sheet name="0808(18度C)" sheetId="776" r:id="rId71"/>
    <sheet name="0808(4度C)" sheetId="777" r:id="rId72"/>
    <sheet name="0807" sheetId="772" r:id="rId73"/>
    <sheet name="0807(18度C)" sheetId="773" r:id="rId74"/>
    <sheet name="0807(4度C)" sheetId="774" r:id="rId75"/>
    <sheet name="0806" sheetId="769" r:id="rId76"/>
    <sheet name="0806(18度C)" sheetId="770" r:id="rId77"/>
    <sheet name="0806(4度C)" sheetId="771" r:id="rId78"/>
    <sheet name="0805" sheetId="766" r:id="rId79"/>
    <sheet name="0805(18度C)" sheetId="767" r:id="rId80"/>
    <sheet name="0805(4度C)" sheetId="768" r:id="rId81"/>
    <sheet name="0804" sheetId="763" r:id="rId82"/>
    <sheet name="0804(18度C)" sheetId="764" r:id="rId83"/>
    <sheet name="0804(4度C)" sheetId="765" r:id="rId84"/>
    <sheet name="0803" sheetId="760" r:id="rId85"/>
    <sheet name="0803(18度C)" sheetId="761" r:id="rId86"/>
    <sheet name="0803(4度C)" sheetId="762" r:id="rId87"/>
    <sheet name="0802" sheetId="757" r:id="rId88"/>
    <sheet name="0802(18度C)" sheetId="758" r:id="rId89"/>
    <sheet name="0802(4度C)" sheetId="759" r:id="rId90"/>
    <sheet name="0801" sheetId="754" r:id="rId91"/>
    <sheet name="0801(18度C)" sheetId="755" r:id="rId92"/>
    <sheet name="0801(4度C)" sheetId="756" r:id="rId93"/>
  </sheets>
  <definedNames>
    <definedName name="_xlnm._FilterDatabase" localSheetId="91" hidden="1">'0801(18度C)'!$A$4:$AC$140</definedName>
    <definedName name="_xlnm._FilterDatabase" localSheetId="92" hidden="1">'0801(4度C)'!$A$4:$AG$140</definedName>
    <definedName name="_xlnm._FilterDatabase" localSheetId="88" hidden="1">'0802(18度C)'!$A$4:$AC$140</definedName>
    <definedName name="_xlnm._FilterDatabase" localSheetId="89" hidden="1">'0802(4度C)'!$A$4:$AG$140</definedName>
    <definedName name="_xlnm._FilterDatabase" localSheetId="85" hidden="1">'0803(18度C)'!$A$4:$AC$140</definedName>
    <definedName name="_xlnm._FilterDatabase" localSheetId="86" hidden="1">'0803(4度C)'!$A$4:$AG$140</definedName>
    <definedName name="_xlnm._FilterDatabase" localSheetId="82" hidden="1">'0804(18度C)'!$A$4:$AC$140</definedName>
    <definedName name="_xlnm._FilterDatabase" localSheetId="83" hidden="1">'0804(4度C)'!$A$4:$AG$140</definedName>
    <definedName name="_xlnm._FilterDatabase" localSheetId="79" hidden="1">'0805(18度C)'!$A$4:$AC$140</definedName>
    <definedName name="_xlnm._FilterDatabase" localSheetId="80" hidden="1">'0805(4度C)'!$A$4:$AG$140</definedName>
    <definedName name="_xlnm._FilterDatabase" localSheetId="76" hidden="1">'0806(18度C)'!$A$4:$AC$140</definedName>
    <definedName name="_xlnm._FilterDatabase" localSheetId="77" hidden="1">'0806(4度C)'!$A$4:$AG$140</definedName>
    <definedName name="_xlnm._FilterDatabase" localSheetId="73" hidden="1">'0807(18度C)'!$A$4:$AC$140</definedName>
    <definedName name="_xlnm._FilterDatabase" localSheetId="74" hidden="1">'0807(4度C)'!$A$4:$AG$140</definedName>
    <definedName name="_xlnm._FilterDatabase" localSheetId="70" hidden="1">'0808(18度C)'!$A$4:$AC$140</definedName>
    <definedName name="_xlnm._FilterDatabase" localSheetId="71" hidden="1">'0808(4度C)'!$A$4:$AG$140</definedName>
    <definedName name="_xlnm._FilterDatabase" localSheetId="67" hidden="1">'0809(18度C)'!$A$4:$AC$140</definedName>
    <definedName name="_xlnm._FilterDatabase" localSheetId="68" hidden="1">'0809(4度C)'!$A$4:$AG$140</definedName>
    <definedName name="_xlnm._FilterDatabase" localSheetId="64" hidden="1">'0810(18度C)'!$A$4:$AC$140</definedName>
    <definedName name="_xlnm._FilterDatabase" localSheetId="65" hidden="1">'0810(4度C)'!$A$4:$AG$140</definedName>
    <definedName name="_xlnm._FilterDatabase" localSheetId="61" hidden="1">'0811(18度C)'!$A$4:$AC$140</definedName>
    <definedName name="_xlnm._FilterDatabase" localSheetId="62" hidden="1">'0811(4度C)'!$A$4:$AG$140</definedName>
    <definedName name="_xlnm._FilterDatabase" localSheetId="58" hidden="1">'0812(18度C)'!$A$4:$AC$140</definedName>
    <definedName name="_xlnm._FilterDatabase" localSheetId="59" hidden="1">'0812(4度C)'!$A$4:$AG$140</definedName>
    <definedName name="_xlnm._FilterDatabase" localSheetId="55" hidden="1">'0813(18度C)'!$A$4:$AC$140</definedName>
    <definedName name="_xlnm._FilterDatabase" localSheetId="56" hidden="1">'0813(4度C)'!$A$4:$AG$140</definedName>
    <definedName name="_xlnm._FilterDatabase" localSheetId="52" hidden="1">'0814(18度C)'!$A$4:$AC$140</definedName>
    <definedName name="_xlnm._FilterDatabase" localSheetId="53" hidden="1">'0814(4度C)'!$A$4:$AG$140</definedName>
    <definedName name="_xlnm._FilterDatabase" localSheetId="49" hidden="1">'0815(18度C)'!$A$4:$AC$140</definedName>
    <definedName name="_xlnm._FilterDatabase" localSheetId="50" hidden="1">'0815(4度C)'!$A$4:$AG$140</definedName>
    <definedName name="_xlnm._FilterDatabase" localSheetId="46" hidden="1">'0816(18度C)'!$A$4:$AC$140</definedName>
    <definedName name="_xlnm._FilterDatabase" localSheetId="47" hidden="1">'0816(4度C)'!$A$4:$AG$140</definedName>
    <definedName name="_xlnm._FilterDatabase" localSheetId="43" hidden="1">'0817(18度C)'!$A$4:$AC$140</definedName>
    <definedName name="_xlnm._FilterDatabase" localSheetId="44" hidden="1">'0817(4度C)'!$A$4:$AG$140</definedName>
    <definedName name="_xlnm._FilterDatabase" localSheetId="40" hidden="1">'0818(18度C)'!$A$4:$AC$140</definedName>
    <definedName name="_xlnm._FilterDatabase" localSheetId="41" hidden="1">'0818(4度C)'!$A$4:$AG$140</definedName>
    <definedName name="_xlnm._FilterDatabase" localSheetId="37" hidden="1">'0819(18度C)'!$A$4:$AC$140</definedName>
    <definedName name="_xlnm._FilterDatabase" localSheetId="38" hidden="1">'0819(4度C)'!$A$4:$AG$140</definedName>
    <definedName name="_xlnm._FilterDatabase" localSheetId="34" hidden="1">'0820(18度C)'!$A$4:$AC$140</definedName>
    <definedName name="_xlnm._FilterDatabase" localSheetId="35" hidden="1">'0820(4度C)'!$A$4:$AG$140</definedName>
    <definedName name="_xlnm._FilterDatabase" localSheetId="31" hidden="1">'0821(18度C)'!$A$4:$AC$140</definedName>
    <definedName name="_xlnm._FilterDatabase" localSheetId="32" hidden="1">'0821(4度C)'!$A$4:$AG$140</definedName>
    <definedName name="_xlnm._FilterDatabase" localSheetId="28" hidden="1">'0822(18度C)'!$A$4:$AC$140</definedName>
    <definedName name="_xlnm._FilterDatabase" localSheetId="29" hidden="1">'0822(4度C)'!$A$4:$AG$140</definedName>
    <definedName name="_xlnm._FilterDatabase" localSheetId="25" hidden="1">'0823(18度C)'!$A$4:$AC$140</definedName>
    <definedName name="_xlnm._FilterDatabase" localSheetId="26" hidden="1">'0823(4度C)'!$A$4:$AG$140</definedName>
    <definedName name="_xlnm._FilterDatabase" localSheetId="22" hidden="1">'0824(18度C)'!$A$4:$AC$140</definedName>
    <definedName name="_xlnm._FilterDatabase" localSheetId="23" hidden="1">'0824(4度C)'!$A$4:$AG$140</definedName>
    <definedName name="_xlnm._FilterDatabase" localSheetId="19" hidden="1">'0825(18度C)'!$A$4:$AC$140</definedName>
    <definedName name="_xlnm._FilterDatabase" localSheetId="20" hidden="1">'0825(4度C)'!$A$4:$AG$140</definedName>
    <definedName name="_xlnm._FilterDatabase" localSheetId="16" hidden="1">'0826(18度C)'!$A$4:$AC$140</definedName>
    <definedName name="_xlnm._FilterDatabase" localSheetId="17" hidden="1">'0826(4度C)'!$A$4:$AG$140</definedName>
    <definedName name="_xlnm._FilterDatabase" localSheetId="13" hidden="1">'0827(18度C)'!$A$4:$AC$140</definedName>
    <definedName name="_xlnm._FilterDatabase" localSheetId="14" hidden="1">'0827(4度C)'!$A$4:$AG$140</definedName>
    <definedName name="_xlnm._FilterDatabase" localSheetId="10" hidden="1">'0828(18度C)'!$A$4:$AC$140</definedName>
    <definedName name="_xlnm._FilterDatabase" localSheetId="11" hidden="1">'0828(4度C)'!$A$4:$AG$140</definedName>
    <definedName name="_xlnm._FilterDatabase" localSheetId="7" hidden="1">'0829(18度C)'!$A$4:$AC$140</definedName>
    <definedName name="_xlnm._FilterDatabase" localSheetId="8" hidden="1">'0829(4度C)'!$A$4:$AG$140</definedName>
    <definedName name="_xlnm._FilterDatabase" localSheetId="4" hidden="1">'0830(18度C)'!$A$4:$AC$140</definedName>
    <definedName name="_xlnm._FilterDatabase" localSheetId="5" hidden="1">'0830(4度C)'!$A$4:$AG$140</definedName>
    <definedName name="_xlnm._FilterDatabase" localSheetId="1" hidden="1">'0831(18度C)'!$A$4:$AC$140</definedName>
    <definedName name="_xlnm._FilterDatabase" localSheetId="2" hidden="1">'0831(4度C)'!$A$4:$AG$140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846" l="1"/>
  <c r="AC140" i="846"/>
  <c r="Z140" i="846"/>
  <c r="Y140" i="846"/>
  <c r="L140" i="846"/>
  <c r="O140" i="846" s="1"/>
  <c r="J140" i="846"/>
  <c r="I140" i="846"/>
  <c r="O126" i="846"/>
  <c r="M126" i="846"/>
  <c r="AF126" i="846" s="1"/>
  <c r="K126" i="846"/>
  <c r="G126" i="846"/>
  <c r="O125" i="846"/>
  <c r="M125" i="846"/>
  <c r="K125" i="846"/>
  <c r="G125" i="846"/>
  <c r="AF124" i="846"/>
  <c r="AE124" i="846"/>
  <c r="O124" i="846"/>
  <c r="M124" i="846"/>
  <c r="N124" i="846" s="1"/>
  <c r="K124" i="846"/>
  <c r="G124" i="846"/>
  <c r="AD123" i="846"/>
  <c r="AC123" i="846"/>
  <c r="Z123" i="846"/>
  <c r="Y123" i="846"/>
  <c r="L123" i="846"/>
  <c r="O123" i="846" s="1"/>
  <c r="J123" i="846"/>
  <c r="K123" i="846" s="1"/>
  <c r="I123" i="846"/>
  <c r="O109" i="846"/>
  <c r="M109" i="846"/>
  <c r="AE109" i="846" s="1"/>
  <c r="K109" i="846"/>
  <c r="G109" i="846"/>
  <c r="AE108" i="846"/>
  <c r="O108" i="846"/>
  <c r="N108" i="846"/>
  <c r="Q108" i="846" s="1"/>
  <c r="M108" i="846"/>
  <c r="AF108" i="846" s="1"/>
  <c r="K108" i="846"/>
  <c r="G108" i="846"/>
  <c r="O107" i="846"/>
  <c r="M107" i="846"/>
  <c r="N107" i="846" s="1"/>
  <c r="K107" i="846"/>
  <c r="G107" i="846"/>
  <c r="AD106" i="846"/>
  <c r="AC106" i="846"/>
  <c r="Z106" i="846"/>
  <c r="Y106" i="846"/>
  <c r="L106" i="846"/>
  <c r="O106" i="846" s="1"/>
  <c r="J106" i="846"/>
  <c r="I106" i="846"/>
  <c r="O91" i="846"/>
  <c r="M91" i="846"/>
  <c r="N91" i="846" s="1"/>
  <c r="K91" i="846"/>
  <c r="G91" i="846"/>
  <c r="AF90" i="846"/>
  <c r="AE90" i="846"/>
  <c r="O90" i="846"/>
  <c r="M90" i="846"/>
  <c r="N90" i="846" s="1"/>
  <c r="P90" i="846" s="1"/>
  <c r="K90" i="846"/>
  <c r="G90" i="846"/>
  <c r="AD89" i="846"/>
  <c r="AC89" i="846"/>
  <c r="Z89" i="846"/>
  <c r="Y89" i="846"/>
  <c r="L89" i="846"/>
  <c r="J89" i="846"/>
  <c r="K89" i="846" s="1"/>
  <c r="I89" i="846"/>
  <c r="O89" i="846" s="1"/>
  <c r="AE76" i="846"/>
  <c r="O76" i="846"/>
  <c r="M76" i="846"/>
  <c r="K76" i="846"/>
  <c r="G76" i="846"/>
  <c r="O75" i="846"/>
  <c r="M75" i="846"/>
  <c r="AF75" i="846" s="1"/>
  <c r="K75" i="846"/>
  <c r="G75" i="846"/>
  <c r="O74" i="846"/>
  <c r="M74" i="846"/>
  <c r="AF74" i="846" s="1"/>
  <c r="K74" i="846"/>
  <c r="G74" i="846"/>
  <c r="O73" i="846"/>
  <c r="M73" i="846"/>
  <c r="K73" i="846"/>
  <c r="G73" i="846"/>
  <c r="AD72" i="846"/>
  <c r="AC72" i="846"/>
  <c r="Z72" i="846"/>
  <c r="Z2" i="846" s="1"/>
  <c r="P6" i="844" s="1"/>
  <c r="Y72" i="846"/>
  <c r="L72" i="846"/>
  <c r="O72" i="846" s="1"/>
  <c r="J72" i="846"/>
  <c r="K72" i="846" s="1"/>
  <c r="I72" i="846"/>
  <c r="O63" i="846"/>
  <c r="M63" i="846"/>
  <c r="AE63" i="846" s="1"/>
  <c r="K63" i="846"/>
  <c r="G63" i="846"/>
  <c r="O62" i="846"/>
  <c r="M62" i="846"/>
  <c r="N62" i="846" s="1"/>
  <c r="K62" i="846"/>
  <c r="G62" i="846"/>
  <c r="O61" i="846"/>
  <c r="M61" i="846"/>
  <c r="N61" i="846" s="1"/>
  <c r="K61" i="846"/>
  <c r="G61" i="846"/>
  <c r="O60" i="846"/>
  <c r="N60" i="846"/>
  <c r="Q60" i="846" s="1"/>
  <c r="M60" i="846"/>
  <c r="K60" i="846"/>
  <c r="G60" i="846"/>
  <c r="AF59" i="846"/>
  <c r="O59" i="846"/>
  <c r="M59" i="846"/>
  <c r="AE59" i="846" s="1"/>
  <c r="K59" i="846"/>
  <c r="G59" i="846"/>
  <c r="AE58" i="846"/>
  <c r="O58" i="846"/>
  <c r="M58" i="846"/>
  <c r="N58" i="846" s="1"/>
  <c r="K58" i="846"/>
  <c r="G58" i="846"/>
  <c r="O57" i="846"/>
  <c r="M57" i="846"/>
  <c r="AF57" i="846" s="1"/>
  <c r="K57" i="846"/>
  <c r="G57" i="846"/>
  <c r="O56" i="846"/>
  <c r="M56" i="846"/>
  <c r="AF56" i="846" s="1"/>
  <c r="K56" i="846"/>
  <c r="G56" i="846"/>
  <c r="AD55" i="846"/>
  <c r="AC55" i="846"/>
  <c r="Z55" i="846"/>
  <c r="Y55" i="846"/>
  <c r="L55" i="846"/>
  <c r="O55" i="846" s="1"/>
  <c r="J55" i="846"/>
  <c r="I55" i="846"/>
  <c r="O44" i="846"/>
  <c r="M44" i="846"/>
  <c r="N44" i="846" s="1"/>
  <c r="K44" i="846"/>
  <c r="G44" i="846"/>
  <c r="O43" i="846"/>
  <c r="M43" i="846"/>
  <c r="AF43" i="846" s="1"/>
  <c r="K43" i="846"/>
  <c r="G43" i="846"/>
  <c r="AF42" i="846"/>
  <c r="O42" i="846"/>
  <c r="N42" i="846"/>
  <c r="Q42" i="846" s="1"/>
  <c r="M42" i="846"/>
  <c r="AE42" i="846" s="1"/>
  <c r="K42" i="846"/>
  <c r="G42" i="846"/>
  <c r="O41" i="846"/>
  <c r="M41" i="846"/>
  <c r="N41" i="846" s="1"/>
  <c r="K41" i="846"/>
  <c r="G41" i="846"/>
  <c r="O40" i="846"/>
  <c r="M40" i="846"/>
  <c r="N40" i="846" s="1"/>
  <c r="K40" i="846"/>
  <c r="G40" i="846"/>
  <c r="O39" i="846"/>
  <c r="M39" i="846"/>
  <c r="AF39" i="846" s="1"/>
  <c r="K39" i="846"/>
  <c r="G39" i="846"/>
  <c r="AD38" i="846"/>
  <c r="AC38" i="846"/>
  <c r="Z38" i="846"/>
  <c r="Y38" i="846"/>
  <c r="L38" i="846"/>
  <c r="J38" i="846"/>
  <c r="I38" i="846"/>
  <c r="O27" i="846"/>
  <c r="M27" i="846"/>
  <c r="AF27" i="846" s="1"/>
  <c r="K27" i="846"/>
  <c r="G27" i="846"/>
  <c r="O26" i="846"/>
  <c r="M26" i="846"/>
  <c r="AF26" i="846" s="1"/>
  <c r="K26" i="846"/>
  <c r="G26" i="846"/>
  <c r="AF25" i="846"/>
  <c r="AE25" i="846"/>
  <c r="O25" i="846"/>
  <c r="N25" i="846"/>
  <c r="M25" i="846"/>
  <c r="K25" i="846"/>
  <c r="G25" i="846"/>
  <c r="O24" i="846"/>
  <c r="M24" i="846"/>
  <c r="AF24" i="846" s="1"/>
  <c r="K24" i="846"/>
  <c r="G24" i="846"/>
  <c r="O23" i="846"/>
  <c r="M23" i="846"/>
  <c r="AF23" i="846" s="1"/>
  <c r="K23" i="846"/>
  <c r="G23" i="846"/>
  <c r="O22" i="846"/>
  <c r="M22" i="846"/>
  <c r="N22" i="846" s="1"/>
  <c r="K22" i="846"/>
  <c r="G22" i="846"/>
  <c r="AD21" i="846"/>
  <c r="AC21" i="846"/>
  <c r="Z21" i="846"/>
  <c r="Y21" i="846"/>
  <c r="Y2" i="846" s="1"/>
  <c r="O6" i="844" s="1"/>
  <c r="L21" i="846"/>
  <c r="K21" i="846"/>
  <c r="J21" i="846"/>
  <c r="I21" i="846"/>
  <c r="AF7" i="846"/>
  <c r="O7" i="846"/>
  <c r="M7" i="846"/>
  <c r="AE7" i="846" s="1"/>
  <c r="K7" i="846"/>
  <c r="G7" i="846"/>
  <c r="AE6" i="846"/>
  <c r="O6" i="846"/>
  <c r="M6" i="846"/>
  <c r="N6" i="846" s="1"/>
  <c r="K6" i="846"/>
  <c r="G6" i="846"/>
  <c r="AF5" i="846"/>
  <c r="O5" i="846"/>
  <c r="M5" i="846"/>
  <c r="AE5" i="846" s="1"/>
  <c r="K5" i="846"/>
  <c r="G5" i="846"/>
  <c r="H2" i="846"/>
  <c r="D1" i="846"/>
  <c r="F3" i="844" s="1"/>
  <c r="L140" i="845"/>
  <c r="O140" i="845" s="1"/>
  <c r="J140" i="845"/>
  <c r="I140" i="845"/>
  <c r="O137" i="845"/>
  <c r="M137" i="845"/>
  <c r="AB137" i="845" s="1"/>
  <c r="K137" i="845"/>
  <c r="G137" i="845"/>
  <c r="O136" i="845"/>
  <c r="M136" i="845"/>
  <c r="AB136" i="845" s="1"/>
  <c r="K136" i="845"/>
  <c r="G136" i="845"/>
  <c r="AB135" i="845"/>
  <c r="O135" i="845"/>
  <c r="M135" i="845"/>
  <c r="AA135" i="845" s="1"/>
  <c r="K135" i="845"/>
  <c r="G135" i="845"/>
  <c r="O134" i="845"/>
  <c r="M134" i="845"/>
  <c r="N134" i="845" s="1"/>
  <c r="K134" i="845"/>
  <c r="G134" i="845"/>
  <c r="O133" i="845"/>
  <c r="M133" i="845"/>
  <c r="N133" i="845" s="1"/>
  <c r="K133" i="845"/>
  <c r="G133" i="845"/>
  <c r="O132" i="845"/>
  <c r="M132" i="845"/>
  <c r="AB132" i="845" s="1"/>
  <c r="K132" i="845"/>
  <c r="G132" i="845"/>
  <c r="O131" i="845"/>
  <c r="M131" i="845"/>
  <c r="K131" i="845"/>
  <c r="G131" i="845"/>
  <c r="AB130" i="845"/>
  <c r="AA130" i="845"/>
  <c r="Q130" i="845"/>
  <c r="O130" i="845"/>
  <c r="N130" i="845"/>
  <c r="P130" i="845" s="1"/>
  <c r="M130" i="845"/>
  <c r="K130" i="845"/>
  <c r="G130" i="845"/>
  <c r="O129" i="845"/>
  <c r="M129" i="845"/>
  <c r="N129" i="845" s="1"/>
  <c r="K129" i="845"/>
  <c r="G129" i="845"/>
  <c r="O128" i="845"/>
  <c r="M128" i="845"/>
  <c r="AB128" i="845" s="1"/>
  <c r="K128" i="845"/>
  <c r="G128" i="845"/>
  <c r="O127" i="845"/>
  <c r="M127" i="845"/>
  <c r="AA127" i="845" s="1"/>
  <c r="K127" i="845"/>
  <c r="G127" i="845"/>
  <c r="O126" i="845"/>
  <c r="M126" i="845"/>
  <c r="AB126" i="845" s="1"/>
  <c r="K126" i="845"/>
  <c r="G126" i="845"/>
  <c r="O125" i="845"/>
  <c r="M125" i="845"/>
  <c r="N125" i="845" s="1"/>
  <c r="K125" i="845"/>
  <c r="G125" i="845"/>
  <c r="O124" i="845"/>
  <c r="M124" i="845"/>
  <c r="AB124" i="845" s="1"/>
  <c r="K124" i="845"/>
  <c r="G124" i="845"/>
  <c r="L123" i="845"/>
  <c r="O123" i="845" s="1"/>
  <c r="J123" i="845"/>
  <c r="K123" i="845" s="1"/>
  <c r="I123" i="845"/>
  <c r="O116" i="845"/>
  <c r="M116" i="845"/>
  <c r="AA116" i="845" s="1"/>
  <c r="K116" i="845"/>
  <c r="G116" i="845"/>
  <c r="AB115" i="845"/>
  <c r="AA115" i="845"/>
  <c r="O115" i="845"/>
  <c r="M115" i="845"/>
  <c r="N115" i="845" s="1"/>
  <c r="K115" i="845"/>
  <c r="G115" i="845"/>
  <c r="O114" i="845"/>
  <c r="M114" i="845"/>
  <c r="N114" i="845" s="1"/>
  <c r="K114" i="845"/>
  <c r="G114" i="845"/>
  <c r="O113" i="845"/>
  <c r="M113" i="845"/>
  <c r="AB113" i="845" s="1"/>
  <c r="K113" i="845"/>
  <c r="G113" i="845"/>
  <c r="O112" i="845"/>
  <c r="M112" i="845"/>
  <c r="AA112" i="845" s="1"/>
  <c r="K112" i="845"/>
  <c r="G112" i="845"/>
  <c r="O111" i="845"/>
  <c r="N111" i="845"/>
  <c r="M111" i="845"/>
  <c r="AB111" i="845" s="1"/>
  <c r="K111" i="845"/>
  <c r="G111" i="845"/>
  <c r="O110" i="845"/>
  <c r="M110" i="845"/>
  <c r="AB110" i="845" s="1"/>
  <c r="K110" i="845"/>
  <c r="G110" i="845"/>
  <c r="O109" i="845"/>
  <c r="M109" i="845"/>
  <c r="AB109" i="845" s="1"/>
  <c r="K109" i="845"/>
  <c r="G109" i="845"/>
  <c r="O108" i="845"/>
  <c r="M108" i="845"/>
  <c r="AA108" i="845" s="1"/>
  <c r="K108" i="845"/>
  <c r="G108" i="845"/>
  <c r="O107" i="845"/>
  <c r="N107" i="845"/>
  <c r="Q107" i="845" s="1"/>
  <c r="M107" i="845"/>
  <c r="K107" i="845"/>
  <c r="G107" i="845"/>
  <c r="L106" i="845"/>
  <c r="J106" i="845"/>
  <c r="I106" i="845"/>
  <c r="AB93" i="845"/>
  <c r="O93" i="845"/>
  <c r="N93" i="845"/>
  <c r="P93" i="845" s="1"/>
  <c r="M93" i="845"/>
  <c r="AA93" i="845" s="1"/>
  <c r="K93" i="845"/>
  <c r="G93" i="845"/>
  <c r="O92" i="845"/>
  <c r="M92" i="845"/>
  <c r="AB92" i="845" s="1"/>
  <c r="K92" i="845"/>
  <c r="G92" i="845"/>
  <c r="O91" i="845"/>
  <c r="M91" i="845"/>
  <c r="AB91" i="845" s="1"/>
  <c r="K91" i="845"/>
  <c r="G91" i="845"/>
  <c r="O90" i="845"/>
  <c r="M90" i="845"/>
  <c r="K90" i="845"/>
  <c r="G90" i="845"/>
  <c r="L89" i="845"/>
  <c r="J89" i="845"/>
  <c r="K89" i="845" s="1"/>
  <c r="I89" i="845"/>
  <c r="O74" i="845"/>
  <c r="M74" i="845"/>
  <c r="N74" i="845" s="1"/>
  <c r="K74" i="845"/>
  <c r="G74" i="845"/>
  <c r="O73" i="845"/>
  <c r="N73" i="845"/>
  <c r="P73" i="845" s="1"/>
  <c r="M73" i="845"/>
  <c r="M89" i="845" s="1"/>
  <c r="K73" i="845"/>
  <c r="G73" i="845"/>
  <c r="L72" i="845"/>
  <c r="J72" i="845"/>
  <c r="I72" i="845"/>
  <c r="AB62" i="845"/>
  <c r="O62" i="845"/>
  <c r="M62" i="845"/>
  <c r="N62" i="845" s="1"/>
  <c r="K62" i="845"/>
  <c r="G62" i="845"/>
  <c r="AB61" i="845"/>
  <c r="O61" i="845"/>
  <c r="M61" i="845"/>
  <c r="AA61" i="845" s="1"/>
  <c r="K61" i="845"/>
  <c r="G61" i="845"/>
  <c r="O60" i="845"/>
  <c r="M60" i="845"/>
  <c r="N60" i="845" s="1"/>
  <c r="K60" i="845"/>
  <c r="G60" i="845"/>
  <c r="O59" i="845"/>
  <c r="M59" i="845"/>
  <c r="AB59" i="845" s="1"/>
  <c r="K59" i="845"/>
  <c r="G59" i="845"/>
  <c r="AB58" i="845"/>
  <c r="O58" i="845"/>
  <c r="N58" i="845"/>
  <c r="Q58" i="845" s="1"/>
  <c r="M58" i="845"/>
  <c r="AA58" i="845" s="1"/>
  <c r="K58" i="845"/>
  <c r="G58" i="845"/>
  <c r="O57" i="845"/>
  <c r="M57" i="845"/>
  <c r="AA57" i="845" s="1"/>
  <c r="K57" i="845"/>
  <c r="G57" i="845"/>
  <c r="AB56" i="845"/>
  <c r="O56" i="845"/>
  <c r="N56" i="845"/>
  <c r="Q56" i="845" s="1"/>
  <c r="M56" i="845"/>
  <c r="AA56" i="845" s="1"/>
  <c r="K56" i="845"/>
  <c r="G56" i="845"/>
  <c r="O55" i="845"/>
  <c r="L55" i="845"/>
  <c r="J55" i="845"/>
  <c r="K55" i="845" s="1"/>
  <c r="I55" i="845"/>
  <c r="O43" i="845"/>
  <c r="M43" i="845"/>
  <c r="AA43" i="845" s="1"/>
  <c r="K43" i="845"/>
  <c r="G43" i="845"/>
  <c r="O42" i="845"/>
  <c r="M42" i="845"/>
  <c r="AB42" i="845" s="1"/>
  <c r="K42" i="845"/>
  <c r="G42" i="845"/>
  <c r="O41" i="845"/>
  <c r="M41" i="845"/>
  <c r="AB41" i="845" s="1"/>
  <c r="K41" i="845"/>
  <c r="G41" i="845"/>
  <c r="AB40" i="845"/>
  <c r="AA40" i="845"/>
  <c r="Q40" i="845"/>
  <c r="O40" i="845"/>
  <c r="M40" i="845"/>
  <c r="N40" i="845" s="1"/>
  <c r="P40" i="845" s="1"/>
  <c r="K40" i="845"/>
  <c r="G40" i="845"/>
  <c r="O39" i="845"/>
  <c r="M39" i="845"/>
  <c r="K39" i="845"/>
  <c r="G39" i="845"/>
  <c r="L38" i="845"/>
  <c r="J38" i="845"/>
  <c r="K38" i="845" s="1"/>
  <c r="I38" i="845"/>
  <c r="O38" i="845" s="1"/>
  <c r="O24" i="845"/>
  <c r="M24" i="845"/>
  <c r="N24" i="845" s="1"/>
  <c r="K24" i="845"/>
  <c r="G24" i="845"/>
  <c r="AA23" i="845"/>
  <c r="O23" i="845"/>
  <c r="M23" i="845"/>
  <c r="AB23" i="845" s="1"/>
  <c r="K23" i="845"/>
  <c r="G23" i="845"/>
  <c r="O22" i="845"/>
  <c r="M22" i="845"/>
  <c r="N22" i="845" s="1"/>
  <c r="K22" i="845"/>
  <c r="G22" i="845"/>
  <c r="L21" i="845"/>
  <c r="O21" i="845" s="1"/>
  <c r="J21" i="845"/>
  <c r="I21" i="845"/>
  <c r="AA9" i="845"/>
  <c r="O9" i="845"/>
  <c r="M9" i="845"/>
  <c r="N9" i="845" s="1"/>
  <c r="K9" i="845"/>
  <c r="G9" i="845"/>
  <c r="O8" i="845"/>
  <c r="M8" i="845"/>
  <c r="AB8" i="845" s="1"/>
  <c r="K8" i="845"/>
  <c r="G8" i="845"/>
  <c r="O7" i="845"/>
  <c r="N7" i="845"/>
  <c r="Q7" i="845" s="1"/>
  <c r="M7" i="845"/>
  <c r="AB7" i="845" s="1"/>
  <c r="K7" i="845"/>
  <c r="G7" i="845"/>
  <c r="AA6" i="845"/>
  <c r="O6" i="845"/>
  <c r="M6" i="845"/>
  <c r="AB6" i="845" s="1"/>
  <c r="K6" i="845"/>
  <c r="G6" i="845"/>
  <c r="AA5" i="845"/>
  <c r="O5" i="845"/>
  <c r="M5" i="845"/>
  <c r="K5" i="845"/>
  <c r="G5" i="845"/>
  <c r="H2" i="845"/>
  <c r="D1" i="845"/>
  <c r="X34" i="844"/>
  <c r="W34" i="844"/>
  <c r="V34" i="844"/>
  <c r="P34" i="844"/>
  <c r="O34" i="844"/>
  <c r="N34" i="844"/>
  <c r="M34" i="844"/>
  <c r="G34" i="844"/>
  <c r="N16" i="844"/>
  <c r="M16" i="844"/>
  <c r="J16" i="844"/>
  <c r="I16" i="844"/>
  <c r="H16" i="844"/>
  <c r="G16" i="844"/>
  <c r="F16" i="844"/>
  <c r="E16" i="844"/>
  <c r="G8" i="844" s="1"/>
  <c r="M8" i="844"/>
  <c r="F8" i="844"/>
  <c r="M7" i="844"/>
  <c r="K7" i="844"/>
  <c r="I7" i="844"/>
  <c r="G7" i="844"/>
  <c r="F7" i="844"/>
  <c r="E7" i="844"/>
  <c r="M6" i="844"/>
  <c r="K6" i="844"/>
  <c r="I6" i="844"/>
  <c r="G6" i="844"/>
  <c r="F6" i="844"/>
  <c r="E6" i="844"/>
  <c r="AD140" i="843"/>
  <c r="AC140" i="843"/>
  <c r="Z140" i="843"/>
  <c r="Y140" i="843"/>
  <c r="L140" i="843"/>
  <c r="O140" i="843" s="1"/>
  <c r="J140" i="843"/>
  <c r="K140" i="843" s="1"/>
  <c r="I140" i="843"/>
  <c r="AE126" i="843"/>
  <c r="O126" i="843"/>
  <c r="M126" i="843"/>
  <c r="AF126" i="843" s="1"/>
  <c r="K126" i="843"/>
  <c r="G126" i="843"/>
  <c r="AE125" i="843"/>
  <c r="O125" i="843"/>
  <c r="M125" i="843"/>
  <c r="AF125" i="843" s="1"/>
  <c r="K125" i="843"/>
  <c r="G125" i="843"/>
  <c r="O124" i="843"/>
  <c r="M124" i="843"/>
  <c r="M140" i="843" s="1"/>
  <c r="AF140" i="843" s="1"/>
  <c r="AG124" i="843" s="1"/>
  <c r="K124" i="843"/>
  <c r="G124" i="843"/>
  <c r="AD123" i="843"/>
  <c r="AC123" i="843"/>
  <c r="Z123" i="843"/>
  <c r="Y123" i="843"/>
  <c r="L123" i="843"/>
  <c r="J123" i="843"/>
  <c r="K123" i="843" s="1"/>
  <c r="I123" i="843"/>
  <c r="O123" i="843" s="1"/>
  <c r="AF109" i="843"/>
  <c r="O109" i="843"/>
  <c r="M109" i="843"/>
  <c r="AE109" i="843" s="1"/>
  <c r="K109" i="843"/>
  <c r="G109" i="843"/>
  <c r="O108" i="843"/>
  <c r="N108" i="843"/>
  <c r="M108" i="843"/>
  <c r="AF108" i="843" s="1"/>
  <c r="K108" i="843"/>
  <c r="G108" i="843"/>
  <c r="O107" i="843"/>
  <c r="M107" i="843"/>
  <c r="N107" i="843" s="1"/>
  <c r="K107" i="843"/>
  <c r="G107" i="843"/>
  <c r="AD106" i="843"/>
  <c r="AC106" i="843"/>
  <c r="Z106" i="843"/>
  <c r="Y106" i="843"/>
  <c r="M106" i="843"/>
  <c r="L106" i="843"/>
  <c r="J106" i="843"/>
  <c r="I106" i="843"/>
  <c r="AF91" i="843"/>
  <c r="AE91" i="843"/>
  <c r="O91" i="843"/>
  <c r="M91" i="843"/>
  <c r="N91" i="843" s="1"/>
  <c r="K91" i="843"/>
  <c r="G91" i="843"/>
  <c r="AF90" i="843"/>
  <c r="AE90" i="843"/>
  <c r="O90" i="843"/>
  <c r="N90" i="843"/>
  <c r="Q90" i="843" s="1"/>
  <c r="M90" i="843"/>
  <c r="K90" i="843"/>
  <c r="G90" i="843"/>
  <c r="AD89" i="843"/>
  <c r="AC89" i="843"/>
  <c r="Z89" i="843"/>
  <c r="Y89" i="843"/>
  <c r="L89" i="843"/>
  <c r="J89" i="843"/>
  <c r="I89" i="843"/>
  <c r="O76" i="843"/>
  <c r="M76" i="843"/>
  <c r="AF76" i="843" s="1"/>
  <c r="K76" i="843"/>
  <c r="G76" i="843"/>
  <c r="AE75" i="843"/>
  <c r="O75" i="843"/>
  <c r="M75" i="843"/>
  <c r="AF75" i="843" s="1"/>
  <c r="K75" i="843"/>
  <c r="G75" i="843"/>
  <c r="O74" i="843"/>
  <c r="M74" i="843"/>
  <c r="K74" i="843"/>
  <c r="G74" i="843"/>
  <c r="AF73" i="843"/>
  <c r="AE73" i="843"/>
  <c r="O73" i="843"/>
  <c r="M73" i="843"/>
  <c r="K73" i="843"/>
  <c r="G73" i="843"/>
  <c r="AD72" i="843"/>
  <c r="AC72" i="843"/>
  <c r="Z72" i="843"/>
  <c r="Y72" i="843"/>
  <c r="L72" i="843"/>
  <c r="J72" i="843"/>
  <c r="I72" i="843"/>
  <c r="O63" i="843"/>
  <c r="M63" i="843"/>
  <c r="K63" i="843"/>
  <c r="G63" i="843"/>
  <c r="O62" i="843"/>
  <c r="M62" i="843"/>
  <c r="N62" i="843" s="1"/>
  <c r="K62" i="843"/>
  <c r="G62" i="843"/>
  <c r="O61" i="843"/>
  <c r="M61" i="843"/>
  <c r="AF61" i="843" s="1"/>
  <c r="K61" i="843"/>
  <c r="G61" i="843"/>
  <c r="O60" i="843"/>
  <c r="M60" i="843"/>
  <c r="AF60" i="843" s="1"/>
  <c r="K60" i="843"/>
  <c r="G60" i="843"/>
  <c r="O59" i="843"/>
  <c r="M59" i="843"/>
  <c r="AE59" i="843" s="1"/>
  <c r="K59" i="843"/>
  <c r="G59" i="843"/>
  <c r="AF58" i="843"/>
  <c r="O58" i="843"/>
  <c r="M58" i="843"/>
  <c r="AE58" i="843" s="1"/>
  <c r="K58" i="843"/>
  <c r="G58" i="843"/>
  <c r="O57" i="843"/>
  <c r="M57" i="843"/>
  <c r="AF57" i="843" s="1"/>
  <c r="K57" i="843"/>
  <c r="G57" i="843"/>
  <c r="O56" i="843"/>
  <c r="M56" i="843"/>
  <c r="AF56" i="843" s="1"/>
  <c r="K56" i="843"/>
  <c r="G56" i="843"/>
  <c r="AD55" i="843"/>
  <c r="AC55" i="843"/>
  <c r="AC2" i="843" s="1"/>
  <c r="Q6" i="841" s="1"/>
  <c r="Z55" i="843"/>
  <c r="Y55" i="843"/>
  <c r="L55" i="843"/>
  <c r="O55" i="843" s="1"/>
  <c r="J55" i="843"/>
  <c r="K55" i="843" s="1"/>
  <c r="I55" i="843"/>
  <c r="O44" i="843"/>
  <c r="M44" i="843"/>
  <c r="AF44" i="843" s="1"/>
  <c r="K44" i="843"/>
  <c r="G44" i="843"/>
  <c r="O43" i="843"/>
  <c r="M43" i="843"/>
  <c r="AF43" i="843" s="1"/>
  <c r="K43" i="843"/>
  <c r="G43" i="843"/>
  <c r="O42" i="843"/>
  <c r="M42" i="843"/>
  <c r="N42" i="843" s="1"/>
  <c r="K42" i="843"/>
  <c r="G42" i="843"/>
  <c r="AF41" i="843"/>
  <c r="AE41" i="843"/>
  <c r="O41" i="843"/>
  <c r="M41" i="843"/>
  <c r="N41" i="843" s="1"/>
  <c r="K41" i="843"/>
  <c r="G41" i="843"/>
  <c r="O40" i="843"/>
  <c r="M40" i="843"/>
  <c r="AF40" i="843" s="1"/>
  <c r="K40" i="843"/>
  <c r="G40" i="843"/>
  <c r="O39" i="843"/>
  <c r="M39" i="843"/>
  <c r="AF39" i="843" s="1"/>
  <c r="K39" i="843"/>
  <c r="G39" i="843"/>
  <c r="AD38" i="843"/>
  <c r="AC38" i="843"/>
  <c r="Z38" i="843"/>
  <c r="Y38" i="843"/>
  <c r="L38" i="843"/>
  <c r="J38" i="843"/>
  <c r="I38" i="843"/>
  <c r="O27" i="843"/>
  <c r="M27" i="843"/>
  <c r="AF27" i="843" s="1"/>
  <c r="K27" i="843"/>
  <c r="G27" i="843"/>
  <c r="AE26" i="843"/>
  <c r="O26" i="843"/>
  <c r="M26" i="843"/>
  <c r="AF26" i="843" s="1"/>
  <c r="K26" i="843"/>
  <c r="G26" i="843"/>
  <c r="AF25" i="843"/>
  <c r="O25" i="843"/>
  <c r="M25" i="843"/>
  <c r="K25" i="843"/>
  <c r="G25" i="843"/>
  <c r="AF24" i="843"/>
  <c r="AE24" i="843"/>
  <c r="O24" i="843"/>
  <c r="M24" i="843"/>
  <c r="N24" i="843" s="1"/>
  <c r="Q24" i="843" s="1"/>
  <c r="K24" i="843"/>
  <c r="G24" i="843"/>
  <c r="O23" i="843"/>
  <c r="M23" i="843"/>
  <c r="AF23" i="843" s="1"/>
  <c r="K23" i="843"/>
  <c r="G23" i="843"/>
  <c r="O22" i="843"/>
  <c r="N22" i="843"/>
  <c r="M22" i="843"/>
  <c r="AF22" i="843" s="1"/>
  <c r="K22" i="843"/>
  <c r="G22" i="843"/>
  <c r="AD21" i="843"/>
  <c r="AC21" i="843"/>
  <c r="Z21" i="843"/>
  <c r="Y21" i="843"/>
  <c r="Y2" i="843" s="1"/>
  <c r="O6" i="841" s="1"/>
  <c r="L21" i="843"/>
  <c r="H1" i="843" s="1"/>
  <c r="J21" i="843"/>
  <c r="K21" i="843" s="1"/>
  <c r="I21" i="843"/>
  <c r="O7" i="843"/>
  <c r="M7" i="843"/>
  <c r="AF7" i="843" s="1"/>
  <c r="K7" i="843"/>
  <c r="G7" i="843"/>
  <c r="AF6" i="843"/>
  <c r="O6" i="843"/>
  <c r="M6" i="843"/>
  <c r="AE6" i="843" s="1"/>
  <c r="K6" i="843"/>
  <c r="G6" i="843"/>
  <c r="O5" i="843"/>
  <c r="M5" i="843"/>
  <c r="N5" i="843" s="1"/>
  <c r="K5" i="843"/>
  <c r="G5" i="843"/>
  <c r="H2" i="843"/>
  <c r="D1" i="843"/>
  <c r="L140" i="842"/>
  <c r="O140" i="842" s="1"/>
  <c r="J140" i="842"/>
  <c r="K140" i="842" s="1"/>
  <c r="I140" i="842"/>
  <c r="O132" i="842"/>
  <c r="M132" i="842"/>
  <c r="AB132" i="842" s="1"/>
  <c r="K132" i="842"/>
  <c r="G132" i="842"/>
  <c r="O131" i="842"/>
  <c r="M131" i="842"/>
  <c r="AB131" i="842" s="1"/>
  <c r="K131" i="842"/>
  <c r="G131" i="842"/>
  <c r="O130" i="842"/>
  <c r="M130" i="842"/>
  <c r="N130" i="842" s="1"/>
  <c r="K130" i="842"/>
  <c r="G130" i="842"/>
  <c r="AB129" i="842"/>
  <c r="AA129" i="842"/>
  <c r="O129" i="842"/>
  <c r="M129" i="842"/>
  <c r="N129" i="842" s="1"/>
  <c r="K129" i="842"/>
  <c r="G129" i="842"/>
  <c r="O128" i="842"/>
  <c r="M128" i="842"/>
  <c r="AB128" i="842" s="1"/>
  <c r="K128" i="842"/>
  <c r="G128" i="842"/>
  <c r="O127" i="842"/>
  <c r="M127" i="842"/>
  <c r="AB127" i="842" s="1"/>
  <c r="K127" i="842"/>
  <c r="G127" i="842"/>
  <c r="O126" i="842"/>
  <c r="M126" i="842"/>
  <c r="K126" i="842"/>
  <c r="G126" i="842"/>
  <c r="O125" i="842"/>
  <c r="M125" i="842"/>
  <c r="N125" i="842" s="1"/>
  <c r="K125" i="842"/>
  <c r="G125" i="842"/>
  <c r="O124" i="842"/>
  <c r="M124" i="842"/>
  <c r="AB124" i="842" s="1"/>
  <c r="K124" i="842"/>
  <c r="G124" i="842"/>
  <c r="L123" i="842"/>
  <c r="O123" i="842" s="1"/>
  <c r="K123" i="842"/>
  <c r="J123" i="842"/>
  <c r="I123" i="842"/>
  <c r="O111" i="842"/>
  <c r="M111" i="842"/>
  <c r="AB111" i="842" s="1"/>
  <c r="K111" i="842"/>
  <c r="G111" i="842"/>
  <c r="O110" i="842"/>
  <c r="N110" i="842"/>
  <c r="Q110" i="842" s="1"/>
  <c r="M110" i="842"/>
  <c r="K110" i="842"/>
  <c r="G110" i="842"/>
  <c r="O109" i="842"/>
  <c r="M109" i="842"/>
  <c r="AB109" i="842" s="1"/>
  <c r="K109" i="842"/>
  <c r="G109" i="842"/>
  <c r="O108" i="842"/>
  <c r="N108" i="842"/>
  <c r="Q108" i="842" s="1"/>
  <c r="M108" i="842"/>
  <c r="AB108" i="842" s="1"/>
  <c r="K108" i="842"/>
  <c r="G108" i="842"/>
  <c r="O107" i="842"/>
  <c r="M107" i="842"/>
  <c r="AB107" i="842" s="1"/>
  <c r="K107" i="842"/>
  <c r="G107" i="842"/>
  <c r="L106" i="842"/>
  <c r="O106" i="842" s="1"/>
  <c r="J106" i="842"/>
  <c r="K106" i="842" s="1"/>
  <c r="I106" i="842"/>
  <c r="O93" i="842"/>
  <c r="M93" i="842"/>
  <c r="N93" i="842" s="1"/>
  <c r="K93" i="842"/>
  <c r="G93" i="842"/>
  <c r="O92" i="842"/>
  <c r="M92" i="842"/>
  <c r="K92" i="842"/>
  <c r="G92" i="842"/>
  <c r="O91" i="842"/>
  <c r="M91" i="842"/>
  <c r="AB91" i="842" s="1"/>
  <c r="K91" i="842"/>
  <c r="G91" i="842"/>
  <c r="AB90" i="842"/>
  <c r="O90" i="842"/>
  <c r="M90" i="842"/>
  <c r="AA90" i="842" s="1"/>
  <c r="K90" i="842"/>
  <c r="G90" i="842"/>
  <c r="L89" i="842"/>
  <c r="O89" i="842" s="1"/>
  <c r="J89" i="842"/>
  <c r="K89" i="842" s="1"/>
  <c r="I89" i="842"/>
  <c r="O74" i="842"/>
  <c r="M74" i="842"/>
  <c r="AB74" i="842" s="1"/>
  <c r="K74" i="842"/>
  <c r="G74" i="842"/>
  <c r="AA73" i="842"/>
  <c r="O73" i="842"/>
  <c r="M73" i="842"/>
  <c r="N73" i="842" s="1"/>
  <c r="K73" i="842"/>
  <c r="G73" i="842"/>
  <c r="L72" i="842"/>
  <c r="O72" i="842" s="1"/>
  <c r="J72" i="842"/>
  <c r="K72" i="842" s="1"/>
  <c r="I72" i="842"/>
  <c r="O62" i="842"/>
  <c r="M62" i="842"/>
  <c r="N62" i="842" s="1"/>
  <c r="K62" i="842"/>
  <c r="G62" i="842"/>
  <c r="O61" i="842"/>
  <c r="M61" i="842"/>
  <c r="AB61" i="842" s="1"/>
  <c r="K61" i="842"/>
  <c r="G61" i="842"/>
  <c r="O60" i="842"/>
  <c r="M60" i="842"/>
  <c r="AB60" i="842" s="1"/>
  <c r="K60" i="842"/>
  <c r="G60" i="842"/>
  <c r="AB59" i="842"/>
  <c r="AA59" i="842"/>
  <c r="O59" i="842"/>
  <c r="N59" i="842"/>
  <c r="Q59" i="842" s="1"/>
  <c r="M59" i="842"/>
  <c r="K59" i="842"/>
  <c r="G59" i="842"/>
  <c r="AA58" i="842"/>
  <c r="O58" i="842"/>
  <c r="M58" i="842"/>
  <c r="N58" i="842" s="1"/>
  <c r="K58" i="842"/>
  <c r="G58" i="842"/>
  <c r="O57" i="842"/>
  <c r="M57" i="842"/>
  <c r="K57" i="842"/>
  <c r="G57" i="842"/>
  <c r="O56" i="842"/>
  <c r="M56" i="842"/>
  <c r="M72" i="842" s="1"/>
  <c r="K56" i="842"/>
  <c r="G56" i="842"/>
  <c r="L55" i="842"/>
  <c r="O55" i="842" s="1"/>
  <c r="J55" i="842"/>
  <c r="K55" i="842" s="1"/>
  <c r="I55" i="842"/>
  <c r="O43" i="842"/>
  <c r="M43" i="842"/>
  <c r="AB43" i="842" s="1"/>
  <c r="K43" i="842"/>
  <c r="G43" i="842"/>
  <c r="O42" i="842"/>
  <c r="M42" i="842"/>
  <c r="K42" i="842"/>
  <c r="G42" i="842"/>
  <c r="O41" i="842"/>
  <c r="M41" i="842"/>
  <c r="AB41" i="842" s="1"/>
  <c r="K41" i="842"/>
  <c r="G41" i="842"/>
  <c r="AA40" i="842"/>
  <c r="O40" i="842"/>
  <c r="M40" i="842"/>
  <c r="AB40" i="842" s="1"/>
  <c r="K40" i="842"/>
  <c r="G40" i="842"/>
  <c r="O39" i="842"/>
  <c r="M39" i="842"/>
  <c r="AB39" i="842" s="1"/>
  <c r="K39" i="842"/>
  <c r="G39" i="842"/>
  <c r="L38" i="842"/>
  <c r="O38" i="842" s="1"/>
  <c r="J38" i="842"/>
  <c r="K38" i="842" s="1"/>
  <c r="I38" i="842"/>
  <c r="AB24" i="842"/>
  <c r="O24" i="842"/>
  <c r="M24" i="842"/>
  <c r="N24" i="842" s="1"/>
  <c r="K24" i="842"/>
  <c r="G24" i="842"/>
  <c r="O23" i="842"/>
  <c r="M23" i="842"/>
  <c r="K23" i="842"/>
  <c r="G23" i="842"/>
  <c r="O22" i="842"/>
  <c r="M22" i="842"/>
  <c r="K22" i="842"/>
  <c r="G22" i="842"/>
  <c r="L21" i="842"/>
  <c r="K21" i="842"/>
  <c r="J21" i="842"/>
  <c r="I21" i="842"/>
  <c r="O9" i="842"/>
  <c r="M9" i="842"/>
  <c r="AB9" i="842" s="1"/>
  <c r="K9" i="842"/>
  <c r="G9" i="842"/>
  <c r="O8" i="842"/>
  <c r="M8" i="842"/>
  <c r="K8" i="842"/>
  <c r="G8" i="842"/>
  <c r="O7" i="842"/>
  <c r="N7" i="842"/>
  <c r="Q7" i="842" s="1"/>
  <c r="M7" i="842"/>
  <c r="AB7" i="842" s="1"/>
  <c r="K7" i="842"/>
  <c r="G7" i="842"/>
  <c r="O6" i="842"/>
  <c r="M6" i="842"/>
  <c r="K6" i="842"/>
  <c r="G6" i="842"/>
  <c r="O5" i="842"/>
  <c r="M5" i="842"/>
  <c r="AB5" i="842" s="1"/>
  <c r="K5" i="842"/>
  <c r="G5" i="842"/>
  <c r="H2" i="842"/>
  <c r="D1" i="842"/>
  <c r="F3" i="841" s="1"/>
  <c r="X34" i="841"/>
  <c r="W34" i="841"/>
  <c r="V34" i="841"/>
  <c r="P34" i="841"/>
  <c r="M8" i="841" s="1"/>
  <c r="O34" i="841"/>
  <c r="N34" i="841"/>
  <c r="M34" i="841"/>
  <c r="G34" i="841"/>
  <c r="N16" i="841"/>
  <c r="M16" i="841"/>
  <c r="J16" i="841"/>
  <c r="I16" i="841"/>
  <c r="H16" i="841"/>
  <c r="G16" i="841"/>
  <c r="F16" i="841"/>
  <c r="E16" i="841"/>
  <c r="F8" i="841"/>
  <c r="M7" i="841"/>
  <c r="K7" i="841"/>
  <c r="I7" i="841"/>
  <c r="G7" i="841"/>
  <c r="F7" i="841"/>
  <c r="E7" i="841"/>
  <c r="M6" i="841"/>
  <c r="K6" i="841"/>
  <c r="I6" i="841"/>
  <c r="G6" i="841"/>
  <c r="F6" i="841"/>
  <c r="E6" i="841"/>
  <c r="AD140" i="840"/>
  <c r="AC140" i="840"/>
  <c r="Z140" i="840"/>
  <c r="Y140" i="840"/>
  <c r="L140" i="840"/>
  <c r="J140" i="840"/>
  <c r="I140" i="840"/>
  <c r="O126" i="840"/>
  <c r="M126" i="840"/>
  <c r="K126" i="840"/>
  <c r="G126" i="840"/>
  <c r="O125" i="840"/>
  <c r="M125" i="840"/>
  <c r="AF125" i="840" s="1"/>
  <c r="K125" i="840"/>
  <c r="G125" i="840"/>
  <c r="O124" i="840"/>
  <c r="M124" i="840"/>
  <c r="N124" i="840" s="1"/>
  <c r="K124" i="840"/>
  <c r="G124" i="840"/>
  <c r="AD123" i="840"/>
  <c r="AC123" i="840"/>
  <c r="Z123" i="840"/>
  <c r="Y123" i="840"/>
  <c r="L123" i="840"/>
  <c r="O123" i="840" s="1"/>
  <c r="J123" i="840"/>
  <c r="K123" i="840" s="1"/>
  <c r="I123" i="840"/>
  <c r="O109" i="840"/>
  <c r="M109" i="840"/>
  <c r="AE109" i="840" s="1"/>
  <c r="K109" i="840"/>
  <c r="G109" i="840"/>
  <c r="O108" i="840"/>
  <c r="N108" i="840"/>
  <c r="M108" i="840"/>
  <c r="AF108" i="840" s="1"/>
  <c r="K108" i="840"/>
  <c r="G108" i="840"/>
  <c r="O107" i="840"/>
  <c r="M107" i="840"/>
  <c r="N107" i="840" s="1"/>
  <c r="K107" i="840"/>
  <c r="G107" i="840"/>
  <c r="AD106" i="840"/>
  <c r="AC106" i="840"/>
  <c r="Z106" i="840"/>
  <c r="Y106" i="840"/>
  <c r="L106" i="840"/>
  <c r="O106" i="840" s="1"/>
  <c r="J106" i="840"/>
  <c r="K106" i="840" s="1"/>
  <c r="I106" i="840"/>
  <c r="O91" i="840"/>
  <c r="M91" i="840"/>
  <c r="N91" i="840" s="1"/>
  <c r="K91" i="840"/>
  <c r="G91" i="840"/>
  <c r="O90" i="840"/>
  <c r="M90" i="840"/>
  <c r="K90" i="840"/>
  <c r="G90" i="840"/>
  <c r="AD89" i="840"/>
  <c r="AC89" i="840"/>
  <c r="Z89" i="840"/>
  <c r="Y89" i="840"/>
  <c r="L89" i="840"/>
  <c r="O89" i="840" s="1"/>
  <c r="J89" i="840"/>
  <c r="I89" i="840"/>
  <c r="K89" i="840" s="1"/>
  <c r="O76" i="840"/>
  <c r="M76" i="840"/>
  <c r="AF76" i="840" s="1"/>
  <c r="K76" i="840"/>
  <c r="G76" i="840"/>
  <c r="O75" i="840"/>
  <c r="M75" i="840"/>
  <c r="AF75" i="840" s="1"/>
  <c r="K75" i="840"/>
  <c r="G75" i="840"/>
  <c r="O74" i="840"/>
  <c r="M74" i="840"/>
  <c r="AF74" i="840" s="1"/>
  <c r="K74" i="840"/>
  <c r="G74" i="840"/>
  <c r="O73" i="840"/>
  <c r="M73" i="840"/>
  <c r="K73" i="840"/>
  <c r="G73" i="840"/>
  <c r="AD72" i="840"/>
  <c r="AC72" i="840"/>
  <c r="Z72" i="840"/>
  <c r="Y72" i="840"/>
  <c r="L72" i="840"/>
  <c r="J72" i="840"/>
  <c r="K72" i="840" s="1"/>
  <c r="I72" i="840"/>
  <c r="O63" i="840"/>
  <c r="M63" i="840"/>
  <c r="AE63" i="840" s="1"/>
  <c r="K63" i="840"/>
  <c r="G63" i="840"/>
  <c r="O62" i="840"/>
  <c r="M62" i="840"/>
  <c r="AF62" i="840" s="1"/>
  <c r="K62" i="840"/>
  <c r="G62" i="840"/>
  <c r="O61" i="840"/>
  <c r="N61" i="840"/>
  <c r="Q61" i="840" s="1"/>
  <c r="M61" i="840"/>
  <c r="AF61" i="840" s="1"/>
  <c r="K61" i="840"/>
  <c r="G61" i="840"/>
  <c r="O60" i="840"/>
  <c r="N60" i="840"/>
  <c r="M60" i="840"/>
  <c r="AE60" i="840" s="1"/>
  <c r="K60" i="840"/>
  <c r="G60" i="840"/>
  <c r="O59" i="840"/>
  <c r="M59" i="840"/>
  <c r="K59" i="840"/>
  <c r="G59" i="840"/>
  <c r="O58" i="840"/>
  <c r="M58" i="840"/>
  <c r="AF58" i="840" s="1"/>
  <c r="K58" i="840"/>
  <c r="G58" i="840"/>
  <c r="O57" i="840"/>
  <c r="M57" i="840"/>
  <c r="AF57" i="840" s="1"/>
  <c r="K57" i="840"/>
  <c r="G57" i="840"/>
  <c r="O56" i="840"/>
  <c r="M56" i="840"/>
  <c r="AF56" i="840" s="1"/>
  <c r="K56" i="840"/>
  <c r="G56" i="840"/>
  <c r="AD55" i="840"/>
  <c r="AC55" i="840"/>
  <c r="Z55" i="840"/>
  <c r="Y55" i="840"/>
  <c r="L55" i="840"/>
  <c r="O55" i="840" s="1"/>
  <c r="J55" i="840"/>
  <c r="K55" i="840" s="1"/>
  <c r="I55" i="840"/>
  <c r="O44" i="840"/>
  <c r="M44" i="840"/>
  <c r="AF44" i="840" s="1"/>
  <c r="K44" i="840"/>
  <c r="G44" i="840"/>
  <c r="O43" i="840"/>
  <c r="N43" i="840"/>
  <c r="Q43" i="840" s="1"/>
  <c r="M43" i="840"/>
  <c r="AE43" i="840" s="1"/>
  <c r="K43" i="840"/>
  <c r="G43" i="840"/>
  <c r="AF42" i="840"/>
  <c r="AE42" i="840"/>
  <c r="O42" i="840"/>
  <c r="M42" i="840"/>
  <c r="N42" i="840" s="1"/>
  <c r="Q42" i="840" s="1"/>
  <c r="K42" i="840"/>
  <c r="G42" i="840"/>
  <c r="O41" i="840"/>
  <c r="M41" i="840"/>
  <c r="N41" i="840" s="1"/>
  <c r="K41" i="840"/>
  <c r="G41" i="840"/>
  <c r="O40" i="840"/>
  <c r="M40" i="840"/>
  <c r="AF40" i="840" s="1"/>
  <c r="K40" i="840"/>
  <c r="G40" i="840"/>
  <c r="O39" i="840"/>
  <c r="M39" i="840"/>
  <c r="AF39" i="840" s="1"/>
  <c r="K39" i="840"/>
  <c r="G39" i="840"/>
  <c r="AD38" i="840"/>
  <c r="AC38" i="840"/>
  <c r="Z38" i="840"/>
  <c r="Y38" i="840"/>
  <c r="L38" i="840"/>
  <c r="O38" i="840" s="1"/>
  <c r="J38" i="840"/>
  <c r="K38" i="840" s="1"/>
  <c r="I38" i="840"/>
  <c r="O27" i="840"/>
  <c r="M27" i="840"/>
  <c r="AF27" i="840" s="1"/>
  <c r="K27" i="840"/>
  <c r="G27" i="840"/>
  <c r="O26" i="840"/>
  <c r="M26" i="840"/>
  <c r="K26" i="840"/>
  <c r="G26" i="840"/>
  <c r="AE25" i="840"/>
  <c r="O25" i="840"/>
  <c r="N25" i="840"/>
  <c r="M25" i="840"/>
  <c r="AF25" i="840" s="1"/>
  <c r="K25" i="840"/>
  <c r="G25" i="840"/>
  <c r="O24" i="840"/>
  <c r="M24" i="840"/>
  <c r="AF24" i="840" s="1"/>
  <c r="K24" i="840"/>
  <c r="G24" i="840"/>
  <c r="O23" i="840"/>
  <c r="M23" i="840"/>
  <c r="AF23" i="840" s="1"/>
  <c r="K23" i="840"/>
  <c r="G23" i="840"/>
  <c r="AE22" i="840"/>
  <c r="O22" i="840"/>
  <c r="M22" i="840"/>
  <c r="N22" i="840" s="1"/>
  <c r="K22" i="840"/>
  <c r="G22" i="840"/>
  <c r="AD21" i="840"/>
  <c r="AC21" i="840"/>
  <c r="Z21" i="840"/>
  <c r="Y21" i="840"/>
  <c r="L21" i="840"/>
  <c r="J21" i="840"/>
  <c r="K21" i="840" s="1"/>
  <c r="I21" i="840"/>
  <c r="AF7" i="840"/>
  <c r="O7" i="840"/>
  <c r="M7" i="840"/>
  <c r="AE7" i="840" s="1"/>
  <c r="K7" i="840"/>
  <c r="G7" i="840"/>
  <c r="O6" i="840"/>
  <c r="M6" i="840"/>
  <c r="AF6" i="840" s="1"/>
  <c r="K6" i="840"/>
  <c r="G6" i="840"/>
  <c r="O5" i="840"/>
  <c r="M5" i="840"/>
  <c r="K5" i="840"/>
  <c r="G5" i="840"/>
  <c r="H2" i="840"/>
  <c r="D1" i="840"/>
  <c r="L140" i="839"/>
  <c r="O140" i="839" s="1"/>
  <c r="J140" i="839"/>
  <c r="I140" i="839"/>
  <c r="O132" i="839"/>
  <c r="M132" i="839"/>
  <c r="AB132" i="839" s="1"/>
  <c r="K132" i="839"/>
  <c r="G132" i="839"/>
  <c r="O131" i="839"/>
  <c r="M131" i="839"/>
  <c r="AB131" i="839" s="1"/>
  <c r="K131" i="839"/>
  <c r="G131" i="839"/>
  <c r="AB130" i="839"/>
  <c r="AA130" i="839"/>
  <c r="O130" i="839"/>
  <c r="M130" i="839"/>
  <c r="N130" i="839" s="1"/>
  <c r="Q130" i="839" s="1"/>
  <c r="K130" i="839"/>
  <c r="G130" i="839"/>
  <c r="AB129" i="839"/>
  <c r="AA129" i="839"/>
  <c r="P129" i="839"/>
  <c r="O129" i="839"/>
  <c r="N129" i="839"/>
  <c r="Q129" i="839" s="1"/>
  <c r="M129" i="839"/>
  <c r="K129" i="839"/>
  <c r="G129" i="839"/>
  <c r="O128" i="839"/>
  <c r="M128" i="839"/>
  <c r="AB128" i="839" s="1"/>
  <c r="K128" i="839"/>
  <c r="G128" i="839"/>
  <c r="O127" i="839"/>
  <c r="M127" i="839"/>
  <c r="K127" i="839"/>
  <c r="G127" i="839"/>
  <c r="O126" i="839"/>
  <c r="N126" i="839"/>
  <c r="Q126" i="839" s="1"/>
  <c r="M126" i="839"/>
  <c r="AB126" i="839" s="1"/>
  <c r="K126" i="839"/>
  <c r="G126" i="839"/>
  <c r="O125" i="839"/>
  <c r="M125" i="839"/>
  <c r="AB125" i="839" s="1"/>
  <c r="K125" i="839"/>
  <c r="G125" i="839"/>
  <c r="O124" i="839"/>
  <c r="M124" i="839"/>
  <c r="AB124" i="839" s="1"/>
  <c r="K124" i="839"/>
  <c r="G124" i="839"/>
  <c r="L123" i="839"/>
  <c r="O123" i="839" s="1"/>
  <c r="J123" i="839"/>
  <c r="K123" i="839" s="1"/>
  <c r="I123" i="839"/>
  <c r="O111" i="839"/>
  <c r="M111" i="839"/>
  <c r="AB111" i="839" s="1"/>
  <c r="K111" i="839"/>
  <c r="G111" i="839"/>
  <c r="O110" i="839"/>
  <c r="M110" i="839"/>
  <c r="N110" i="839" s="1"/>
  <c r="K110" i="839"/>
  <c r="G110" i="839"/>
  <c r="O109" i="839"/>
  <c r="M109" i="839"/>
  <c r="N109" i="839" s="1"/>
  <c r="K109" i="839"/>
  <c r="G109" i="839"/>
  <c r="O108" i="839"/>
  <c r="M108" i="839"/>
  <c r="AB108" i="839" s="1"/>
  <c r="K108" i="839"/>
  <c r="G108" i="839"/>
  <c r="O107" i="839"/>
  <c r="M107" i="839"/>
  <c r="AB107" i="839" s="1"/>
  <c r="K107" i="839"/>
  <c r="G107" i="839"/>
  <c r="L106" i="839"/>
  <c r="O106" i="839" s="1"/>
  <c r="J106" i="839"/>
  <c r="K106" i="839" s="1"/>
  <c r="I106" i="839"/>
  <c r="AB94" i="839"/>
  <c r="O94" i="839"/>
  <c r="M94" i="839"/>
  <c r="AA94" i="839" s="1"/>
  <c r="K94" i="839"/>
  <c r="G94" i="839"/>
  <c r="O93" i="839"/>
  <c r="M93" i="839"/>
  <c r="K93" i="839"/>
  <c r="G93" i="839"/>
  <c r="O92" i="839"/>
  <c r="M92" i="839"/>
  <c r="AB92" i="839" s="1"/>
  <c r="K92" i="839"/>
  <c r="G92" i="839"/>
  <c r="O91" i="839"/>
  <c r="M91" i="839"/>
  <c r="AB91" i="839" s="1"/>
  <c r="K91" i="839"/>
  <c r="G91" i="839"/>
  <c r="O90" i="839"/>
  <c r="M90" i="839"/>
  <c r="AB90" i="839" s="1"/>
  <c r="K90" i="839"/>
  <c r="G90" i="839"/>
  <c r="L89" i="839"/>
  <c r="J89" i="839"/>
  <c r="I89" i="839"/>
  <c r="AB75" i="839"/>
  <c r="AA75" i="839"/>
  <c r="O75" i="839"/>
  <c r="M75" i="839"/>
  <c r="N75" i="839" s="1"/>
  <c r="K75" i="839"/>
  <c r="G75" i="839"/>
  <c r="O74" i="839"/>
  <c r="M74" i="839"/>
  <c r="N74" i="839" s="1"/>
  <c r="K74" i="839"/>
  <c r="G74" i="839"/>
  <c r="O73" i="839"/>
  <c r="N73" i="839"/>
  <c r="M73" i="839"/>
  <c r="M89" i="839" s="1"/>
  <c r="K73" i="839"/>
  <c r="G73" i="839"/>
  <c r="L72" i="839"/>
  <c r="J72" i="839"/>
  <c r="I72" i="839"/>
  <c r="O62" i="839"/>
  <c r="M62" i="839"/>
  <c r="AB62" i="839" s="1"/>
  <c r="K62" i="839"/>
  <c r="G62" i="839"/>
  <c r="O61" i="839"/>
  <c r="M61" i="839"/>
  <c r="N61" i="839" s="1"/>
  <c r="K61" i="839"/>
  <c r="G61" i="839"/>
  <c r="O60" i="839"/>
  <c r="M60" i="839"/>
  <c r="N60" i="839" s="1"/>
  <c r="K60" i="839"/>
  <c r="G60" i="839"/>
  <c r="O59" i="839"/>
  <c r="M59" i="839"/>
  <c r="K59" i="839"/>
  <c r="G59" i="839"/>
  <c r="O58" i="839"/>
  <c r="M58" i="839"/>
  <c r="AB58" i="839" s="1"/>
  <c r="K58" i="839"/>
  <c r="G58" i="839"/>
  <c r="O57" i="839"/>
  <c r="M57" i="839"/>
  <c r="N57" i="839" s="1"/>
  <c r="K57" i="839"/>
  <c r="G57" i="839"/>
  <c r="AA56" i="839"/>
  <c r="O56" i="839"/>
  <c r="M56" i="839"/>
  <c r="N56" i="839" s="1"/>
  <c r="K56" i="839"/>
  <c r="G56" i="839"/>
  <c r="L55" i="839"/>
  <c r="J55" i="839"/>
  <c r="K55" i="839" s="1"/>
  <c r="I55" i="839"/>
  <c r="O43" i="839"/>
  <c r="M43" i="839"/>
  <c r="AB43" i="839" s="1"/>
  <c r="K43" i="839"/>
  <c r="G43" i="839"/>
  <c r="O42" i="839"/>
  <c r="M42" i="839"/>
  <c r="AB42" i="839" s="1"/>
  <c r="K42" i="839"/>
  <c r="G42" i="839"/>
  <c r="O41" i="839"/>
  <c r="M41" i="839"/>
  <c r="AB41" i="839" s="1"/>
  <c r="K41" i="839"/>
  <c r="G41" i="839"/>
  <c r="O40" i="839"/>
  <c r="M40" i="839"/>
  <c r="AB40" i="839" s="1"/>
  <c r="K40" i="839"/>
  <c r="G40" i="839"/>
  <c r="O39" i="839"/>
  <c r="M39" i="839"/>
  <c r="K39" i="839"/>
  <c r="G39" i="839"/>
  <c r="L38" i="839"/>
  <c r="O38" i="839" s="1"/>
  <c r="J38" i="839"/>
  <c r="K38" i="839" s="1"/>
  <c r="I38" i="839"/>
  <c r="O24" i="839"/>
  <c r="M24" i="839"/>
  <c r="AB24" i="839" s="1"/>
  <c r="K24" i="839"/>
  <c r="G24" i="839"/>
  <c r="AA23" i="839"/>
  <c r="O23" i="839"/>
  <c r="N23" i="839"/>
  <c r="M23" i="839"/>
  <c r="AB23" i="839" s="1"/>
  <c r="K23" i="839"/>
  <c r="G23" i="839"/>
  <c r="AB22" i="839"/>
  <c r="AA22" i="839"/>
  <c r="O22" i="839"/>
  <c r="M22" i="839"/>
  <c r="N22" i="839" s="1"/>
  <c r="K22" i="839"/>
  <c r="G22" i="839"/>
  <c r="L21" i="839"/>
  <c r="O21" i="839" s="1"/>
  <c r="J21" i="839"/>
  <c r="K21" i="839" s="1"/>
  <c r="I21" i="839"/>
  <c r="O9" i="839"/>
  <c r="M9" i="839"/>
  <c r="N9" i="839" s="1"/>
  <c r="K9" i="839"/>
  <c r="G9" i="839"/>
  <c r="O8" i="839"/>
  <c r="M8" i="839"/>
  <c r="AB8" i="839" s="1"/>
  <c r="K8" i="839"/>
  <c r="G8" i="839"/>
  <c r="AB7" i="839"/>
  <c r="AA7" i="839"/>
  <c r="O7" i="839"/>
  <c r="N7" i="839"/>
  <c r="Q7" i="839" s="1"/>
  <c r="M7" i="839"/>
  <c r="K7" i="839"/>
  <c r="G7" i="839"/>
  <c r="O6" i="839"/>
  <c r="N6" i="839"/>
  <c r="Q6" i="839" s="1"/>
  <c r="M6" i="839"/>
  <c r="AB6" i="839" s="1"/>
  <c r="K6" i="839"/>
  <c r="G6" i="839"/>
  <c r="O5" i="839"/>
  <c r="M5" i="839"/>
  <c r="K5" i="839"/>
  <c r="G5" i="839"/>
  <c r="H2" i="839"/>
  <c r="D1" i="839"/>
  <c r="F3" i="838" s="1"/>
  <c r="X34" i="838"/>
  <c r="W34" i="838"/>
  <c r="V34" i="838"/>
  <c r="P34" i="838"/>
  <c r="O34" i="838"/>
  <c r="N34" i="838"/>
  <c r="M34" i="838"/>
  <c r="K8" i="838" s="1"/>
  <c r="G34" i="838"/>
  <c r="N16" i="838"/>
  <c r="M16" i="838"/>
  <c r="I8" i="838" s="1"/>
  <c r="J16" i="838"/>
  <c r="I16" i="838"/>
  <c r="H16" i="838"/>
  <c r="G16" i="838"/>
  <c r="F16" i="838"/>
  <c r="E16" i="838"/>
  <c r="F8" i="838"/>
  <c r="M7" i="838"/>
  <c r="K7" i="838"/>
  <c r="I7" i="838"/>
  <c r="G7" i="838"/>
  <c r="F7" i="838"/>
  <c r="E7" i="838"/>
  <c r="M6" i="838"/>
  <c r="K6" i="838"/>
  <c r="I6" i="838"/>
  <c r="G6" i="838"/>
  <c r="F6" i="838"/>
  <c r="E6" i="838"/>
  <c r="AD140" i="837"/>
  <c r="AC140" i="837"/>
  <c r="Z140" i="837"/>
  <c r="Y140" i="837"/>
  <c r="L140" i="837"/>
  <c r="J140" i="837"/>
  <c r="I140" i="837"/>
  <c r="O126" i="837"/>
  <c r="M126" i="837"/>
  <c r="AF126" i="837" s="1"/>
  <c r="K126" i="837"/>
  <c r="G126" i="837"/>
  <c r="AE125" i="837"/>
  <c r="O125" i="837"/>
  <c r="M125" i="837"/>
  <c r="AF125" i="837" s="1"/>
  <c r="K125" i="837"/>
  <c r="G125" i="837"/>
  <c r="O124" i="837"/>
  <c r="M124" i="837"/>
  <c r="K124" i="837"/>
  <c r="G124" i="837"/>
  <c r="AD123" i="837"/>
  <c r="AC123" i="837"/>
  <c r="Z123" i="837"/>
  <c r="Y123" i="837"/>
  <c r="L123" i="837"/>
  <c r="O123" i="837" s="1"/>
  <c r="J123" i="837"/>
  <c r="I123" i="837"/>
  <c r="O109" i="837"/>
  <c r="M109" i="837"/>
  <c r="AE109" i="837" s="1"/>
  <c r="K109" i="837"/>
  <c r="G109" i="837"/>
  <c r="AE108" i="837"/>
  <c r="O108" i="837"/>
  <c r="M108" i="837"/>
  <c r="AF108" i="837" s="1"/>
  <c r="K108" i="837"/>
  <c r="G108" i="837"/>
  <c r="O107" i="837"/>
  <c r="M107" i="837"/>
  <c r="N107" i="837" s="1"/>
  <c r="K107" i="837"/>
  <c r="G107" i="837"/>
  <c r="AD106" i="837"/>
  <c r="AC106" i="837"/>
  <c r="Z106" i="837"/>
  <c r="Y106" i="837"/>
  <c r="L106" i="837"/>
  <c r="O106" i="837" s="1"/>
  <c r="J106" i="837"/>
  <c r="K106" i="837" s="1"/>
  <c r="I106" i="837"/>
  <c r="AE91" i="837"/>
  <c r="O91" i="837"/>
  <c r="M91" i="837"/>
  <c r="N91" i="837" s="1"/>
  <c r="K91" i="837"/>
  <c r="G91" i="837"/>
  <c r="AF90" i="837"/>
  <c r="AE90" i="837"/>
  <c r="O90" i="837"/>
  <c r="M90" i="837"/>
  <c r="N90" i="837" s="1"/>
  <c r="Q90" i="837" s="1"/>
  <c r="K90" i="837"/>
  <c r="G90" i="837"/>
  <c r="AD89" i="837"/>
  <c r="AC89" i="837"/>
  <c r="Z89" i="837"/>
  <c r="Y89" i="837"/>
  <c r="L89" i="837"/>
  <c r="O89" i="837" s="1"/>
  <c r="J89" i="837"/>
  <c r="K89" i="837" s="1"/>
  <c r="I89" i="837"/>
  <c r="O76" i="837"/>
  <c r="M76" i="837"/>
  <c r="AF76" i="837" s="1"/>
  <c r="K76" i="837"/>
  <c r="G76" i="837"/>
  <c r="O75" i="837"/>
  <c r="M75" i="837"/>
  <c r="AF75" i="837" s="1"/>
  <c r="K75" i="837"/>
  <c r="G75" i="837"/>
  <c r="O74" i="837"/>
  <c r="M74" i="837"/>
  <c r="AF74" i="837" s="1"/>
  <c r="K74" i="837"/>
  <c r="G74" i="837"/>
  <c r="O73" i="837"/>
  <c r="M73" i="837"/>
  <c r="K73" i="837"/>
  <c r="G73" i="837"/>
  <c r="AD72" i="837"/>
  <c r="AC72" i="837"/>
  <c r="Z72" i="837"/>
  <c r="Y72" i="837"/>
  <c r="Y2" i="837" s="1"/>
  <c r="O6" i="835" s="1"/>
  <c r="L72" i="837"/>
  <c r="O72" i="837" s="1"/>
  <c r="J72" i="837"/>
  <c r="K72" i="837" s="1"/>
  <c r="I72" i="837"/>
  <c r="O63" i="837"/>
  <c r="M63" i="837"/>
  <c r="AE63" i="837" s="1"/>
  <c r="K63" i="837"/>
  <c r="G63" i="837"/>
  <c r="AE62" i="837"/>
  <c r="O62" i="837"/>
  <c r="M62" i="837"/>
  <c r="N62" i="837" s="1"/>
  <c r="K62" i="837"/>
  <c r="G62" i="837"/>
  <c r="O61" i="837"/>
  <c r="M61" i="837"/>
  <c r="K61" i="837"/>
  <c r="G61" i="837"/>
  <c r="O60" i="837"/>
  <c r="M60" i="837"/>
  <c r="AF60" i="837" s="1"/>
  <c r="K60" i="837"/>
  <c r="G60" i="837"/>
  <c r="O59" i="837"/>
  <c r="M59" i="837"/>
  <c r="AE59" i="837" s="1"/>
  <c r="K59" i="837"/>
  <c r="G59" i="837"/>
  <c r="O58" i="837"/>
  <c r="M58" i="837"/>
  <c r="N58" i="837" s="1"/>
  <c r="K58" i="837"/>
  <c r="G58" i="837"/>
  <c r="O57" i="837"/>
  <c r="M57" i="837"/>
  <c r="K57" i="837"/>
  <c r="G57" i="837"/>
  <c r="O56" i="837"/>
  <c r="M56" i="837"/>
  <c r="AF56" i="837" s="1"/>
  <c r="K56" i="837"/>
  <c r="G56" i="837"/>
  <c r="AD55" i="837"/>
  <c r="AC55" i="837"/>
  <c r="Z55" i="837"/>
  <c r="Y55" i="837"/>
  <c r="L55" i="837"/>
  <c r="O55" i="837" s="1"/>
  <c r="J55" i="837"/>
  <c r="K55" i="837" s="1"/>
  <c r="I55" i="837"/>
  <c r="O44" i="837"/>
  <c r="M44" i="837"/>
  <c r="AF44" i="837" s="1"/>
  <c r="K44" i="837"/>
  <c r="G44" i="837"/>
  <c r="O43" i="837"/>
  <c r="M43" i="837"/>
  <c r="AF43" i="837" s="1"/>
  <c r="K43" i="837"/>
  <c r="G43" i="837"/>
  <c r="AF42" i="837"/>
  <c r="AE42" i="837"/>
  <c r="O42" i="837"/>
  <c r="M42" i="837"/>
  <c r="N42" i="837" s="1"/>
  <c r="Q42" i="837" s="1"/>
  <c r="K42" i="837"/>
  <c r="G42" i="837"/>
  <c r="O41" i="837"/>
  <c r="M41" i="837"/>
  <c r="N41" i="837" s="1"/>
  <c r="K41" i="837"/>
  <c r="G41" i="837"/>
  <c r="O40" i="837"/>
  <c r="M40" i="837"/>
  <c r="N40" i="837" s="1"/>
  <c r="K40" i="837"/>
  <c r="G40" i="837"/>
  <c r="O39" i="837"/>
  <c r="M39" i="837"/>
  <c r="AF39" i="837" s="1"/>
  <c r="K39" i="837"/>
  <c r="G39" i="837"/>
  <c r="AD38" i="837"/>
  <c r="AC38" i="837"/>
  <c r="AC2" i="837" s="1"/>
  <c r="Q6" i="835" s="1"/>
  <c r="Z38" i="837"/>
  <c r="Z2" i="837" s="1"/>
  <c r="P6" i="835" s="1"/>
  <c r="Y38" i="837"/>
  <c r="L38" i="837"/>
  <c r="O38" i="837" s="1"/>
  <c r="J38" i="837"/>
  <c r="K38" i="837" s="1"/>
  <c r="I38" i="837"/>
  <c r="O27" i="837"/>
  <c r="M27" i="837"/>
  <c r="AF27" i="837" s="1"/>
  <c r="K27" i="837"/>
  <c r="G27" i="837"/>
  <c r="O26" i="837"/>
  <c r="M26" i="837"/>
  <c r="K26" i="837"/>
  <c r="G26" i="837"/>
  <c r="AF25" i="837"/>
  <c r="O25" i="837"/>
  <c r="N25" i="837"/>
  <c r="M25" i="837"/>
  <c r="AE25" i="837" s="1"/>
  <c r="K25" i="837"/>
  <c r="G25" i="837"/>
  <c r="AF24" i="837"/>
  <c r="O24" i="837"/>
  <c r="M24" i="837"/>
  <c r="AE24" i="837" s="1"/>
  <c r="K24" i="837"/>
  <c r="G24" i="837"/>
  <c r="O23" i="837"/>
  <c r="M23" i="837"/>
  <c r="AF23" i="837" s="1"/>
  <c r="K23" i="837"/>
  <c r="G23" i="837"/>
  <c r="AF22" i="837"/>
  <c r="O22" i="837"/>
  <c r="N22" i="837"/>
  <c r="Q22" i="837" s="1"/>
  <c r="M22" i="837"/>
  <c r="K22" i="837"/>
  <c r="G22" i="837"/>
  <c r="AD21" i="837"/>
  <c r="AC21" i="837"/>
  <c r="Z21" i="837"/>
  <c r="Y21" i="837"/>
  <c r="L21" i="837"/>
  <c r="J21" i="837"/>
  <c r="K21" i="837" s="1"/>
  <c r="I21" i="837"/>
  <c r="O7" i="837"/>
  <c r="N7" i="837"/>
  <c r="M7" i="837"/>
  <c r="AE7" i="837" s="1"/>
  <c r="K7" i="837"/>
  <c r="G7" i="837"/>
  <c r="O6" i="837"/>
  <c r="M6" i="837"/>
  <c r="K6" i="837"/>
  <c r="G6" i="837"/>
  <c r="O5" i="837"/>
  <c r="N5" i="837"/>
  <c r="Q5" i="837" s="1"/>
  <c r="M5" i="837"/>
  <c r="AF5" i="837" s="1"/>
  <c r="K5" i="837"/>
  <c r="G5" i="837"/>
  <c r="H2" i="837"/>
  <c r="D1" i="837"/>
  <c r="L140" i="836"/>
  <c r="J140" i="836"/>
  <c r="I140" i="836"/>
  <c r="K140" i="836" s="1"/>
  <c r="O130" i="836"/>
  <c r="M130" i="836"/>
  <c r="N130" i="836" s="1"/>
  <c r="K130" i="836"/>
  <c r="G130" i="836"/>
  <c r="O129" i="836"/>
  <c r="M129" i="836"/>
  <c r="AB129" i="836" s="1"/>
  <c r="K129" i="836"/>
  <c r="G129" i="836"/>
  <c r="O128" i="836"/>
  <c r="M128" i="836"/>
  <c r="AB128" i="836" s="1"/>
  <c r="K128" i="836"/>
  <c r="G128" i="836"/>
  <c r="AA127" i="836"/>
  <c r="O127" i="836"/>
  <c r="M127" i="836"/>
  <c r="K127" i="836"/>
  <c r="G127" i="836"/>
  <c r="O126" i="836"/>
  <c r="M126" i="836"/>
  <c r="AB126" i="836" s="1"/>
  <c r="K126" i="836"/>
  <c r="G126" i="836"/>
  <c r="O125" i="836"/>
  <c r="M125" i="836"/>
  <c r="AB125" i="836" s="1"/>
  <c r="K125" i="836"/>
  <c r="G125" i="836"/>
  <c r="O124" i="836"/>
  <c r="M124" i="836"/>
  <c r="AA124" i="836" s="1"/>
  <c r="K124" i="836"/>
  <c r="G124" i="836"/>
  <c r="L123" i="836"/>
  <c r="J123" i="836"/>
  <c r="I123" i="836"/>
  <c r="AB111" i="836"/>
  <c r="AA111" i="836"/>
  <c r="O111" i="836"/>
  <c r="M111" i="836"/>
  <c r="N111" i="836" s="1"/>
  <c r="K111" i="836"/>
  <c r="G111" i="836"/>
  <c r="O110" i="836"/>
  <c r="M110" i="836"/>
  <c r="AB110" i="836" s="1"/>
  <c r="K110" i="836"/>
  <c r="G110" i="836"/>
  <c r="O109" i="836"/>
  <c r="M109" i="836"/>
  <c r="K109" i="836"/>
  <c r="G109" i="836"/>
  <c r="AB108" i="836"/>
  <c r="O108" i="836"/>
  <c r="N108" i="836"/>
  <c r="Q108" i="836" s="1"/>
  <c r="M108" i="836"/>
  <c r="AA108" i="836" s="1"/>
  <c r="K108" i="836"/>
  <c r="G108" i="836"/>
  <c r="O107" i="836"/>
  <c r="M107" i="836"/>
  <c r="K107" i="836"/>
  <c r="G107" i="836"/>
  <c r="L106" i="836"/>
  <c r="O106" i="836" s="1"/>
  <c r="J106" i="836"/>
  <c r="K106" i="836" s="1"/>
  <c r="I106" i="836"/>
  <c r="O94" i="836"/>
  <c r="M94" i="836"/>
  <c r="AB94" i="836" s="1"/>
  <c r="K94" i="836"/>
  <c r="G94" i="836"/>
  <c r="O93" i="836"/>
  <c r="M93" i="836"/>
  <c r="AB93" i="836" s="1"/>
  <c r="K93" i="836"/>
  <c r="G93" i="836"/>
  <c r="O92" i="836"/>
  <c r="M92" i="836"/>
  <c r="AB92" i="836" s="1"/>
  <c r="K92" i="836"/>
  <c r="G92" i="836"/>
  <c r="O91" i="836"/>
  <c r="M91" i="836"/>
  <c r="N91" i="836" s="1"/>
  <c r="K91" i="836"/>
  <c r="G91" i="836"/>
  <c r="O90" i="836"/>
  <c r="M90" i="836"/>
  <c r="K90" i="836"/>
  <c r="G90" i="836"/>
  <c r="O89" i="836"/>
  <c r="L89" i="836"/>
  <c r="J89" i="836"/>
  <c r="K89" i="836" s="1"/>
  <c r="I89" i="836"/>
  <c r="O75" i="836"/>
  <c r="M75" i="836"/>
  <c r="N75" i="836" s="1"/>
  <c r="K75" i="836"/>
  <c r="G75" i="836"/>
  <c r="O74" i="836"/>
  <c r="M74" i="836"/>
  <c r="AB74" i="836" s="1"/>
  <c r="K74" i="836"/>
  <c r="G74" i="836"/>
  <c r="O73" i="836"/>
  <c r="M73" i="836"/>
  <c r="K73" i="836"/>
  <c r="G73" i="836"/>
  <c r="L72" i="836"/>
  <c r="J72" i="836"/>
  <c r="I72" i="836"/>
  <c r="O62" i="836"/>
  <c r="M62" i="836"/>
  <c r="N62" i="836" s="1"/>
  <c r="K62" i="836"/>
  <c r="G62" i="836"/>
  <c r="O61" i="836"/>
  <c r="M61" i="836"/>
  <c r="AB61" i="836" s="1"/>
  <c r="K61" i="836"/>
  <c r="G61" i="836"/>
  <c r="O60" i="836"/>
  <c r="M60" i="836"/>
  <c r="AB60" i="836" s="1"/>
  <c r="K60" i="836"/>
  <c r="G60" i="836"/>
  <c r="O59" i="836"/>
  <c r="M59" i="836"/>
  <c r="K59" i="836"/>
  <c r="G59" i="836"/>
  <c r="O58" i="836"/>
  <c r="M58" i="836"/>
  <c r="N58" i="836" s="1"/>
  <c r="K58" i="836"/>
  <c r="G58" i="836"/>
  <c r="O57" i="836"/>
  <c r="M57" i="836"/>
  <c r="AB57" i="836" s="1"/>
  <c r="K57" i="836"/>
  <c r="G57" i="836"/>
  <c r="O56" i="836"/>
  <c r="M56" i="836"/>
  <c r="N56" i="836" s="1"/>
  <c r="K56" i="836"/>
  <c r="G56" i="836"/>
  <c r="L55" i="836"/>
  <c r="J55" i="836"/>
  <c r="I55" i="836"/>
  <c r="O43" i="836"/>
  <c r="M43" i="836"/>
  <c r="AB43" i="836" s="1"/>
  <c r="K43" i="836"/>
  <c r="G43" i="836"/>
  <c r="AB42" i="836"/>
  <c r="AA42" i="836"/>
  <c r="O42" i="836"/>
  <c r="M42" i="836"/>
  <c r="N42" i="836" s="1"/>
  <c r="K42" i="836"/>
  <c r="G42" i="836"/>
  <c r="O41" i="836"/>
  <c r="M41" i="836"/>
  <c r="K41" i="836"/>
  <c r="G41" i="836"/>
  <c r="O40" i="836"/>
  <c r="M40" i="836"/>
  <c r="AB40" i="836" s="1"/>
  <c r="K40" i="836"/>
  <c r="G40" i="836"/>
  <c r="O39" i="836"/>
  <c r="M39" i="836"/>
  <c r="AB39" i="836" s="1"/>
  <c r="K39" i="836"/>
  <c r="G39" i="836"/>
  <c r="L38" i="836"/>
  <c r="J38" i="836"/>
  <c r="I38" i="836"/>
  <c r="O24" i="836"/>
  <c r="N24" i="836"/>
  <c r="Q24" i="836" s="1"/>
  <c r="M24" i="836"/>
  <c r="AB24" i="836" s="1"/>
  <c r="K24" i="836"/>
  <c r="G24" i="836"/>
  <c r="O23" i="836"/>
  <c r="M23" i="836"/>
  <c r="K23" i="836"/>
  <c r="G23" i="836"/>
  <c r="O22" i="836"/>
  <c r="M22" i="836"/>
  <c r="K22" i="836"/>
  <c r="G22" i="836"/>
  <c r="L21" i="836"/>
  <c r="J21" i="836"/>
  <c r="I21" i="836"/>
  <c r="O9" i="836"/>
  <c r="M9" i="836"/>
  <c r="AB9" i="836" s="1"/>
  <c r="K9" i="836"/>
  <c r="G9" i="836"/>
  <c r="AB8" i="836"/>
  <c r="AA8" i="836"/>
  <c r="O8" i="836"/>
  <c r="N8" i="836"/>
  <c r="Q8" i="836" s="1"/>
  <c r="M8" i="836"/>
  <c r="K8" i="836"/>
  <c r="G8" i="836"/>
  <c r="O7" i="836"/>
  <c r="M7" i="836"/>
  <c r="N7" i="836" s="1"/>
  <c r="K7" i="836"/>
  <c r="G7" i="836"/>
  <c r="O6" i="836"/>
  <c r="M6" i="836"/>
  <c r="K6" i="836"/>
  <c r="G6" i="836"/>
  <c r="O5" i="836"/>
  <c r="M5" i="836"/>
  <c r="AB5" i="836" s="1"/>
  <c r="K5" i="836"/>
  <c r="G5" i="836"/>
  <c r="H2" i="836"/>
  <c r="D1" i="836"/>
  <c r="X34" i="835"/>
  <c r="W34" i="835"/>
  <c r="V34" i="835"/>
  <c r="P34" i="835"/>
  <c r="M8" i="835" s="1"/>
  <c r="O34" i="835"/>
  <c r="N34" i="835"/>
  <c r="M34" i="835"/>
  <c r="G34" i="835"/>
  <c r="N16" i="835"/>
  <c r="M16" i="835"/>
  <c r="J16" i="835"/>
  <c r="I16" i="835"/>
  <c r="H16" i="835"/>
  <c r="G16" i="835"/>
  <c r="F16" i="835"/>
  <c r="E16" i="835"/>
  <c r="K8" i="835"/>
  <c r="I8" i="835"/>
  <c r="F8" i="835"/>
  <c r="M7" i="835"/>
  <c r="K7" i="835"/>
  <c r="I7" i="835"/>
  <c r="G7" i="835"/>
  <c r="F7" i="835"/>
  <c r="E7" i="835"/>
  <c r="M6" i="835"/>
  <c r="K6" i="835"/>
  <c r="I6" i="835"/>
  <c r="G6" i="835"/>
  <c r="F6" i="835"/>
  <c r="E6" i="835"/>
  <c r="D1" i="834"/>
  <c r="H2" i="834"/>
  <c r="G5" i="834"/>
  <c r="K5" i="834"/>
  <c r="M5" i="834"/>
  <c r="O5" i="834"/>
  <c r="AF5" i="834"/>
  <c r="G6" i="834"/>
  <c r="K6" i="834"/>
  <c r="M6" i="834"/>
  <c r="N6" i="834" s="1"/>
  <c r="O6" i="834"/>
  <c r="G7" i="834"/>
  <c r="K7" i="834"/>
  <c r="M7" i="834"/>
  <c r="AE7" i="834" s="1"/>
  <c r="N7" i="834"/>
  <c r="Q7" i="834" s="1"/>
  <c r="O7" i="834"/>
  <c r="I21" i="834"/>
  <c r="J21" i="834"/>
  <c r="K21" i="834"/>
  <c r="L21" i="834"/>
  <c r="O21" i="834"/>
  <c r="Y21" i="834"/>
  <c r="Z21" i="834"/>
  <c r="AC21" i="834"/>
  <c r="AD21" i="834"/>
  <c r="G22" i="834"/>
  <c r="K22" i="834"/>
  <c r="M22" i="834"/>
  <c r="AE22" i="834" s="1"/>
  <c r="O22" i="834"/>
  <c r="AF22" i="834"/>
  <c r="G23" i="834"/>
  <c r="K23" i="834"/>
  <c r="M23" i="834"/>
  <c r="AE23" i="834" s="1"/>
  <c r="O23" i="834"/>
  <c r="G24" i="834"/>
  <c r="K24" i="834"/>
  <c r="M24" i="834"/>
  <c r="O24" i="834"/>
  <c r="G25" i="834"/>
  <c r="K25" i="834"/>
  <c r="M25" i="834"/>
  <c r="O25" i="834"/>
  <c r="G26" i="834"/>
  <c r="K26" i="834"/>
  <c r="M26" i="834"/>
  <c r="AE26" i="834" s="1"/>
  <c r="O26" i="834"/>
  <c r="G27" i="834"/>
  <c r="K27" i="834"/>
  <c r="M27" i="834"/>
  <c r="AE27" i="834" s="1"/>
  <c r="O27" i="834"/>
  <c r="I38" i="834"/>
  <c r="J38" i="834"/>
  <c r="L38" i="834"/>
  <c r="Y38" i="834"/>
  <c r="Z38" i="834"/>
  <c r="AC38" i="834"/>
  <c r="AD38" i="834"/>
  <c r="G39" i="834"/>
  <c r="K39" i="834"/>
  <c r="M39" i="834"/>
  <c r="AE39" i="834" s="1"/>
  <c r="O39" i="834"/>
  <c r="G40" i="834"/>
  <c r="K40" i="834"/>
  <c r="M40" i="834"/>
  <c r="AF40" i="834" s="1"/>
  <c r="O40" i="834"/>
  <c r="G41" i="834"/>
  <c r="K41" i="834"/>
  <c r="M41" i="834"/>
  <c r="O41" i="834"/>
  <c r="G42" i="834"/>
  <c r="K42" i="834"/>
  <c r="M42" i="834"/>
  <c r="N42" i="834" s="1"/>
  <c r="O42" i="834"/>
  <c r="AE42" i="834"/>
  <c r="AF42" i="834"/>
  <c r="G43" i="834"/>
  <c r="K43" i="834"/>
  <c r="M43" i="834"/>
  <c r="AE43" i="834" s="1"/>
  <c r="O43" i="834"/>
  <c r="G44" i="834"/>
  <c r="K44" i="834"/>
  <c r="M44" i="834"/>
  <c r="AF44" i="834" s="1"/>
  <c r="O44" i="834"/>
  <c r="I55" i="834"/>
  <c r="J55" i="834"/>
  <c r="K55" i="834" s="1"/>
  <c r="L55" i="834"/>
  <c r="O55" i="834" s="1"/>
  <c r="Y55" i="834"/>
  <c r="Z55" i="834"/>
  <c r="AC55" i="834"/>
  <c r="AD55" i="834"/>
  <c r="G56" i="834"/>
  <c r="K56" i="834"/>
  <c r="M56" i="834"/>
  <c r="AE56" i="834" s="1"/>
  <c r="O56" i="834"/>
  <c r="G57" i="834"/>
  <c r="K57" i="834"/>
  <c r="M57" i="834"/>
  <c r="N57" i="834" s="1"/>
  <c r="O57" i="834"/>
  <c r="AF57" i="834"/>
  <c r="G58" i="834"/>
  <c r="K58" i="834"/>
  <c r="M58" i="834"/>
  <c r="N58" i="834" s="1"/>
  <c r="O58" i="834"/>
  <c r="AE58" i="834"/>
  <c r="G59" i="834"/>
  <c r="K59" i="834"/>
  <c r="M59" i="834"/>
  <c r="N59" i="834" s="1"/>
  <c r="O59" i="834"/>
  <c r="G60" i="834"/>
  <c r="K60" i="834"/>
  <c r="M60" i="834"/>
  <c r="N60" i="834" s="1"/>
  <c r="Q60" i="834" s="1"/>
  <c r="O60" i="834"/>
  <c r="G61" i="834"/>
  <c r="K61" i="834"/>
  <c r="M61" i="834"/>
  <c r="N61" i="834" s="1"/>
  <c r="O61" i="834"/>
  <c r="G62" i="834"/>
  <c r="K62" i="834"/>
  <c r="M62" i="834"/>
  <c r="O62" i="834"/>
  <c r="G63" i="834"/>
  <c r="K63" i="834"/>
  <c r="M63" i="834"/>
  <c r="N63" i="834" s="1"/>
  <c r="O63" i="834"/>
  <c r="I72" i="834"/>
  <c r="J72" i="834"/>
  <c r="K72" i="834" s="1"/>
  <c r="L72" i="834"/>
  <c r="M72" i="834"/>
  <c r="AE72" i="834" s="1"/>
  <c r="Y72" i="834"/>
  <c r="Z72" i="834"/>
  <c r="AC72" i="834"/>
  <c r="AD72" i="834"/>
  <c r="G73" i="834"/>
  <c r="K73" i="834"/>
  <c r="M73" i="834"/>
  <c r="O73" i="834"/>
  <c r="G74" i="834"/>
  <c r="K74" i="834"/>
  <c r="M74" i="834"/>
  <c r="AE74" i="834" s="1"/>
  <c r="O74" i="834"/>
  <c r="G75" i="834"/>
  <c r="K75" i="834"/>
  <c r="M75" i="834"/>
  <c r="AE75" i="834" s="1"/>
  <c r="O75" i="834"/>
  <c r="G76" i="834"/>
  <c r="K76" i="834"/>
  <c r="M76" i="834"/>
  <c r="N76" i="834" s="1"/>
  <c r="O76" i="834"/>
  <c r="AE76" i="834"/>
  <c r="I89" i="834"/>
  <c r="J89" i="834"/>
  <c r="K89" i="834" s="1"/>
  <c r="L89" i="834"/>
  <c r="O89" i="834" s="1"/>
  <c r="Y89" i="834"/>
  <c r="Z89" i="834"/>
  <c r="AC89" i="834"/>
  <c r="AD89" i="834"/>
  <c r="G90" i="834"/>
  <c r="K90" i="834"/>
  <c r="M90" i="834"/>
  <c r="N90" i="834" s="1"/>
  <c r="O90" i="834"/>
  <c r="AE90" i="834"/>
  <c r="AF90" i="834"/>
  <c r="G91" i="834"/>
  <c r="K91" i="834"/>
  <c r="M91" i="834"/>
  <c r="AF91" i="834" s="1"/>
  <c r="O91" i="834"/>
  <c r="I106" i="834"/>
  <c r="J106" i="834"/>
  <c r="K106" i="834" s="1"/>
  <c r="L106" i="834"/>
  <c r="M106" i="834"/>
  <c r="Y106" i="834"/>
  <c r="Z106" i="834"/>
  <c r="AC106" i="834"/>
  <c r="AD106" i="834"/>
  <c r="G107" i="834"/>
  <c r="K107" i="834"/>
  <c r="M107" i="834"/>
  <c r="N107" i="834" s="1"/>
  <c r="O107" i="834"/>
  <c r="G108" i="834"/>
  <c r="K108" i="834"/>
  <c r="M108" i="834"/>
  <c r="N108" i="834" s="1"/>
  <c r="O108" i="834"/>
  <c r="G109" i="834"/>
  <c r="K109" i="834"/>
  <c r="M109" i="834"/>
  <c r="N109" i="834" s="1"/>
  <c r="O109" i="834"/>
  <c r="I123" i="834"/>
  <c r="J123" i="834"/>
  <c r="K123" i="834" s="1"/>
  <c r="L123" i="834"/>
  <c r="O123" i="834" s="1"/>
  <c r="Y123" i="834"/>
  <c r="Z123" i="834"/>
  <c r="AC123" i="834"/>
  <c r="AD123" i="834"/>
  <c r="G124" i="834"/>
  <c r="K124" i="834"/>
  <c r="M124" i="834"/>
  <c r="O124" i="834"/>
  <c r="AF124" i="834"/>
  <c r="G125" i="834"/>
  <c r="K125" i="834"/>
  <c r="M125" i="834"/>
  <c r="AE125" i="834" s="1"/>
  <c r="O125" i="834"/>
  <c r="G126" i="834"/>
  <c r="K126" i="834"/>
  <c r="M126" i="834"/>
  <c r="AE126" i="834" s="1"/>
  <c r="O126" i="834"/>
  <c r="I140" i="834"/>
  <c r="J140" i="834"/>
  <c r="K140" i="834" s="1"/>
  <c r="L140" i="834"/>
  <c r="Y140" i="834"/>
  <c r="Z140" i="834"/>
  <c r="AC140" i="834"/>
  <c r="AD140" i="834"/>
  <c r="D1" i="833"/>
  <c r="F3" i="832" s="1"/>
  <c r="H2" i="833"/>
  <c r="G5" i="833"/>
  <c r="K5" i="833"/>
  <c r="M5" i="833"/>
  <c r="AA5" i="833" s="1"/>
  <c r="O5" i="833"/>
  <c r="G6" i="833"/>
  <c r="K6" i="833"/>
  <c r="M6" i="833"/>
  <c r="N6" i="833" s="1"/>
  <c r="O6" i="833"/>
  <c r="AB6" i="833"/>
  <c r="G7" i="833"/>
  <c r="K7" i="833"/>
  <c r="M7" i="833"/>
  <c r="AA7" i="833" s="1"/>
  <c r="N7" i="833"/>
  <c r="P7" i="833" s="1"/>
  <c r="O7" i="833"/>
  <c r="G8" i="833"/>
  <c r="K8" i="833"/>
  <c r="M8" i="833"/>
  <c r="AB8" i="833" s="1"/>
  <c r="O8" i="833"/>
  <c r="G9" i="833"/>
  <c r="K9" i="833"/>
  <c r="M9" i="833"/>
  <c r="N9" i="833"/>
  <c r="P9" i="833" s="1"/>
  <c r="O9" i="833"/>
  <c r="AA9" i="833"/>
  <c r="AB9" i="833"/>
  <c r="I21" i="833"/>
  <c r="J21" i="833"/>
  <c r="K21" i="833" s="1"/>
  <c r="L21" i="833"/>
  <c r="H1" i="833" s="1"/>
  <c r="G22" i="833"/>
  <c r="K22" i="833"/>
  <c r="M22" i="833"/>
  <c r="AB22" i="833" s="1"/>
  <c r="O22" i="833"/>
  <c r="G23" i="833"/>
  <c r="K23" i="833"/>
  <c r="M23" i="833"/>
  <c r="AA23" i="833" s="1"/>
  <c r="O23" i="833"/>
  <c r="G24" i="833"/>
  <c r="K24" i="833"/>
  <c r="M24" i="833"/>
  <c r="N24" i="833" s="1"/>
  <c r="O24" i="833"/>
  <c r="AB24" i="833"/>
  <c r="I38" i="833"/>
  <c r="J38" i="833"/>
  <c r="L38" i="833"/>
  <c r="O38" i="833" s="1"/>
  <c r="G39" i="833"/>
  <c r="K39" i="833"/>
  <c r="M39" i="833"/>
  <c r="N39" i="833" s="1"/>
  <c r="O39" i="833"/>
  <c r="G40" i="833"/>
  <c r="K40" i="833"/>
  <c r="M40" i="833"/>
  <c r="O40" i="833"/>
  <c r="G41" i="833"/>
  <c r="K41" i="833"/>
  <c r="M41" i="833"/>
  <c r="N41" i="833" s="1"/>
  <c r="O41" i="833"/>
  <c r="G42" i="833"/>
  <c r="K42" i="833"/>
  <c r="M42" i="833"/>
  <c r="N42" i="833"/>
  <c r="Q42" i="833" s="1"/>
  <c r="O42" i="833"/>
  <c r="AA42" i="833"/>
  <c r="AB42" i="833"/>
  <c r="G43" i="833"/>
  <c r="K43" i="833"/>
  <c r="M43" i="833"/>
  <c r="N43" i="833" s="1"/>
  <c r="O43" i="833"/>
  <c r="AA43" i="833"/>
  <c r="I55" i="833"/>
  <c r="J55" i="833"/>
  <c r="L55" i="833"/>
  <c r="G56" i="833"/>
  <c r="K56" i="833"/>
  <c r="M56" i="833"/>
  <c r="N56" i="833" s="1"/>
  <c r="O56" i="833"/>
  <c r="AB56" i="833"/>
  <c r="G57" i="833"/>
  <c r="K57" i="833"/>
  <c r="M57" i="833"/>
  <c r="N57" i="833" s="1"/>
  <c r="O57" i="833"/>
  <c r="G58" i="833"/>
  <c r="K58" i="833"/>
  <c r="M58" i="833"/>
  <c r="O58" i="833"/>
  <c r="G59" i="833"/>
  <c r="K59" i="833"/>
  <c r="M59" i="833"/>
  <c r="N59" i="833" s="1"/>
  <c r="O59" i="833"/>
  <c r="AB59" i="833"/>
  <c r="G60" i="833"/>
  <c r="K60" i="833"/>
  <c r="M60" i="833"/>
  <c r="N60" i="833"/>
  <c r="O60" i="833"/>
  <c r="AA60" i="833"/>
  <c r="AB60" i="833"/>
  <c r="G61" i="833"/>
  <c r="K61" i="833"/>
  <c r="M61" i="833"/>
  <c r="N61" i="833" s="1"/>
  <c r="O61" i="833"/>
  <c r="G62" i="833"/>
  <c r="K62" i="833"/>
  <c r="M62" i="833"/>
  <c r="AA62" i="833" s="1"/>
  <c r="O62" i="833"/>
  <c r="I72" i="833"/>
  <c r="J72" i="833"/>
  <c r="L72" i="833"/>
  <c r="O72" i="833"/>
  <c r="G73" i="833"/>
  <c r="K73" i="833"/>
  <c r="M73" i="833"/>
  <c r="O73" i="833"/>
  <c r="AB73" i="833"/>
  <c r="G74" i="833"/>
  <c r="K74" i="833"/>
  <c r="M74" i="833"/>
  <c r="N74" i="833" s="1"/>
  <c r="O74" i="833"/>
  <c r="AB74" i="833"/>
  <c r="G75" i="833"/>
  <c r="K75" i="833"/>
  <c r="M75" i="833"/>
  <c r="N75" i="833" s="1"/>
  <c r="O75" i="833"/>
  <c r="I89" i="833"/>
  <c r="J89" i="833"/>
  <c r="K89" i="833"/>
  <c r="L89" i="833"/>
  <c r="O89" i="833" s="1"/>
  <c r="G90" i="833"/>
  <c r="K90" i="833"/>
  <c r="M90" i="833"/>
  <c r="AA90" i="833" s="1"/>
  <c r="N90" i="833"/>
  <c r="P90" i="833" s="1"/>
  <c r="O90" i="833"/>
  <c r="G91" i="833"/>
  <c r="K91" i="833"/>
  <c r="M91" i="833"/>
  <c r="AB91" i="833" s="1"/>
  <c r="O91" i="833"/>
  <c r="G92" i="833"/>
  <c r="K92" i="833"/>
  <c r="M92" i="833"/>
  <c r="N92" i="833" s="1"/>
  <c r="O92" i="833"/>
  <c r="G93" i="833"/>
  <c r="K93" i="833"/>
  <c r="M93" i="833"/>
  <c r="N93" i="833" s="1"/>
  <c r="O93" i="833"/>
  <c r="AA93" i="833"/>
  <c r="G94" i="833"/>
  <c r="K94" i="833"/>
  <c r="M94" i="833"/>
  <c r="O94" i="833"/>
  <c r="I106" i="833"/>
  <c r="J106" i="833"/>
  <c r="K106" i="833" s="1"/>
  <c r="L106" i="833"/>
  <c r="O106" i="833" s="1"/>
  <c r="G107" i="833"/>
  <c r="K107" i="833"/>
  <c r="M107" i="833"/>
  <c r="AA107" i="833" s="1"/>
  <c r="O107" i="833"/>
  <c r="G108" i="833"/>
  <c r="K108" i="833"/>
  <c r="M108" i="833"/>
  <c r="AB108" i="833" s="1"/>
  <c r="O108" i="833"/>
  <c r="G109" i="833"/>
  <c r="K109" i="833"/>
  <c r="M109" i="833"/>
  <c r="AA109" i="833" s="1"/>
  <c r="N109" i="833"/>
  <c r="Q109" i="833" s="1"/>
  <c r="O109" i="833"/>
  <c r="G110" i="833"/>
  <c r="K110" i="833"/>
  <c r="M110" i="833"/>
  <c r="N110" i="833" s="1"/>
  <c r="O110" i="833"/>
  <c r="AA110" i="833"/>
  <c r="AB110" i="833"/>
  <c r="G111" i="833"/>
  <c r="K111" i="833"/>
  <c r="M111" i="833"/>
  <c r="O111" i="833"/>
  <c r="G112" i="833"/>
  <c r="K112" i="833"/>
  <c r="M112" i="833"/>
  <c r="AA112" i="833" s="1"/>
  <c r="N112" i="833"/>
  <c r="Q112" i="833" s="1"/>
  <c r="O112" i="833"/>
  <c r="I123" i="833"/>
  <c r="J123" i="833"/>
  <c r="K123" i="833" s="1"/>
  <c r="L123" i="833"/>
  <c r="O123" i="833" s="1"/>
  <c r="G124" i="833"/>
  <c r="K124" i="833"/>
  <c r="M124" i="833"/>
  <c r="N124" i="833" s="1"/>
  <c r="O124" i="833"/>
  <c r="G125" i="833"/>
  <c r="K125" i="833"/>
  <c r="M125" i="833"/>
  <c r="N125" i="833" s="1"/>
  <c r="O125" i="833"/>
  <c r="AB125" i="833"/>
  <c r="G126" i="833"/>
  <c r="K126" i="833"/>
  <c r="M126" i="833"/>
  <c r="AA126" i="833" s="1"/>
  <c r="O126" i="833"/>
  <c r="G127" i="833"/>
  <c r="K127" i="833"/>
  <c r="M127" i="833"/>
  <c r="AA127" i="833" s="1"/>
  <c r="O127" i="833"/>
  <c r="G128" i="833"/>
  <c r="K128" i="833"/>
  <c r="M128" i="833"/>
  <c r="N128" i="833" s="1"/>
  <c r="P128" i="833" s="1"/>
  <c r="O128" i="833"/>
  <c r="AA128" i="833"/>
  <c r="AB128" i="833"/>
  <c r="G129" i="833"/>
  <c r="K129" i="833"/>
  <c r="M129" i="833"/>
  <c r="N129" i="833" s="1"/>
  <c r="O129" i="833"/>
  <c r="AA129" i="833"/>
  <c r="AB129" i="833"/>
  <c r="G130" i="833"/>
  <c r="K130" i="833"/>
  <c r="M130" i="833"/>
  <c r="AA130" i="833" s="1"/>
  <c r="O130" i="833"/>
  <c r="G131" i="833"/>
  <c r="K131" i="833"/>
  <c r="M131" i="833"/>
  <c r="AB131" i="833" s="1"/>
  <c r="O131" i="833"/>
  <c r="AA131" i="833"/>
  <c r="I140" i="833"/>
  <c r="J140" i="833"/>
  <c r="L140" i="833"/>
  <c r="O140" i="833" s="1"/>
  <c r="E6" i="832"/>
  <c r="F6" i="832"/>
  <c r="G6" i="832"/>
  <c r="I6" i="832"/>
  <c r="K6" i="832"/>
  <c r="M6" i="832"/>
  <c r="E7" i="832"/>
  <c r="F7" i="832"/>
  <c r="G7" i="832"/>
  <c r="I7" i="832"/>
  <c r="K7" i="832"/>
  <c r="M7" i="832"/>
  <c r="F8" i="832"/>
  <c r="E16" i="832"/>
  <c r="F16" i="832"/>
  <c r="G16" i="832"/>
  <c r="H16" i="832"/>
  <c r="I16" i="832"/>
  <c r="J16" i="832"/>
  <c r="M16" i="832"/>
  <c r="I8" i="832" s="1"/>
  <c r="N16" i="832"/>
  <c r="G34" i="832"/>
  <c r="M34" i="832"/>
  <c r="N34" i="832"/>
  <c r="O34" i="832"/>
  <c r="P34" i="832"/>
  <c r="M8" i="832" s="1"/>
  <c r="V34" i="832"/>
  <c r="W34" i="832"/>
  <c r="X34" i="832"/>
  <c r="AD140" i="831"/>
  <c r="AC140" i="831"/>
  <c r="Z140" i="831"/>
  <c r="Y140" i="831"/>
  <c r="L140" i="831"/>
  <c r="O140" i="831" s="1"/>
  <c r="J140" i="831"/>
  <c r="K140" i="831" s="1"/>
  <c r="I140" i="831"/>
  <c r="O126" i="831"/>
  <c r="M126" i="831"/>
  <c r="AF126" i="831" s="1"/>
  <c r="K126" i="831"/>
  <c r="G126" i="831"/>
  <c r="O125" i="831"/>
  <c r="M125" i="831"/>
  <c r="K125" i="831"/>
  <c r="G125" i="831"/>
  <c r="O124" i="831"/>
  <c r="M124" i="831"/>
  <c r="AF124" i="831" s="1"/>
  <c r="K124" i="831"/>
  <c r="G124" i="831"/>
  <c r="AD123" i="831"/>
  <c r="AC123" i="831"/>
  <c r="Z123" i="831"/>
  <c r="Y123" i="831"/>
  <c r="L123" i="831"/>
  <c r="O123" i="831" s="1"/>
  <c r="J123" i="831"/>
  <c r="K123" i="831" s="1"/>
  <c r="I123" i="831"/>
  <c r="O109" i="831"/>
  <c r="N109" i="831"/>
  <c r="M109" i="831"/>
  <c r="K109" i="831"/>
  <c r="G109" i="831"/>
  <c r="AE108" i="831"/>
  <c r="O108" i="831"/>
  <c r="M108" i="831"/>
  <c r="N108" i="831" s="1"/>
  <c r="K108" i="831"/>
  <c r="G108" i="831"/>
  <c r="O107" i="831"/>
  <c r="M107" i="831"/>
  <c r="N107" i="831" s="1"/>
  <c r="K107" i="831"/>
  <c r="G107" i="831"/>
  <c r="AD106" i="831"/>
  <c r="AC106" i="831"/>
  <c r="Z106" i="831"/>
  <c r="Y106" i="831"/>
  <c r="L106" i="831"/>
  <c r="J106" i="831"/>
  <c r="I106" i="831"/>
  <c r="O91" i="831"/>
  <c r="M91" i="831"/>
  <c r="N91" i="831" s="1"/>
  <c r="K91" i="831"/>
  <c r="G91" i="831"/>
  <c r="O90" i="831"/>
  <c r="M90" i="831"/>
  <c r="AF90" i="831" s="1"/>
  <c r="K90" i="831"/>
  <c r="G90" i="831"/>
  <c r="AD89" i="831"/>
  <c r="AC89" i="831"/>
  <c r="Z89" i="831"/>
  <c r="Y89" i="831"/>
  <c r="L89" i="831"/>
  <c r="O89" i="831" s="1"/>
  <c r="K89" i="831"/>
  <c r="J89" i="831"/>
  <c r="I89" i="831"/>
  <c r="O78" i="831"/>
  <c r="M78" i="831"/>
  <c r="AF78" i="831" s="1"/>
  <c r="K78" i="831"/>
  <c r="G78" i="831"/>
  <c r="O77" i="831"/>
  <c r="M77" i="831"/>
  <c r="AF77" i="831" s="1"/>
  <c r="K77" i="831"/>
  <c r="G77" i="831"/>
  <c r="O76" i="831"/>
  <c r="M76" i="831"/>
  <c r="AF76" i="831" s="1"/>
  <c r="K76" i="831"/>
  <c r="G76" i="831"/>
  <c r="AF75" i="831"/>
  <c r="AE75" i="831"/>
  <c r="O75" i="831"/>
  <c r="M75" i="831"/>
  <c r="N75" i="831" s="1"/>
  <c r="K75" i="831"/>
  <c r="G75" i="831"/>
  <c r="O74" i="831"/>
  <c r="M74" i="831"/>
  <c r="AF74" i="831" s="1"/>
  <c r="K74" i="831"/>
  <c r="G74" i="831"/>
  <c r="O73" i="831"/>
  <c r="M73" i="831"/>
  <c r="K73" i="831"/>
  <c r="G73" i="831"/>
  <c r="AD72" i="831"/>
  <c r="AC72" i="831"/>
  <c r="Z72" i="831"/>
  <c r="Y72" i="831"/>
  <c r="L72" i="831"/>
  <c r="O72" i="831" s="1"/>
  <c r="J72" i="831"/>
  <c r="K72" i="831" s="1"/>
  <c r="I72" i="831"/>
  <c r="O63" i="831"/>
  <c r="M63" i="831"/>
  <c r="AF63" i="831" s="1"/>
  <c r="K63" i="831"/>
  <c r="G63" i="831"/>
  <c r="O62" i="831"/>
  <c r="M62" i="831"/>
  <c r="K62" i="831"/>
  <c r="G62" i="831"/>
  <c r="AF61" i="831"/>
  <c r="O61" i="831"/>
  <c r="N61" i="831"/>
  <c r="M61" i="831"/>
  <c r="AE61" i="831" s="1"/>
  <c r="K61" i="831"/>
  <c r="G61" i="831"/>
  <c r="O60" i="831"/>
  <c r="M60" i="831"/>
  <c r="N60" i="831" s="1"/>
  <c r="K60" i="831"/>
  <c r="G60" i="831"/>
  <c r="O59" i="831"/>
  <c r="M59" i="831"/>
  <c r="K59" i="831"/>
  <c r="G59" i="831"/>
  <c r="O58" i="831"/>
  <c r="M58" i="831"/>
  <c r="AE58" i="831" s="1"/>
  <c r="K58" i="831"/>
  <c r="G58" i="831"/>
  <c r="AF57" i="831"/>
  <c r="O57" i="831"/>
  <c r="M57" i="831"/>
  <c r="AE57" i="831" s="1"/>
  <c r="K57" i="831"/>
  <c r="G57" i="831"/>
  <c r="O56" i="831"/>
  <c r="M56" i="831"/>
  <c r="K56" i="831"/>
  <c r="G56" i="831"/>
  <c r="AD55" i="831"/>
  <c r="AD2" i="831" s="1"/>
  <c r="R6" i="829" s="1"/>
  <c r="AC55" i="831"/>
  <c r="Z55" i="831"/>
  <c r="Y55" i="831"/>
  <c r="L55" i="831"/>
  <c r="J55" i="831"/>
  <c r="I55" i="831"/>
  <c r="AF44" i="831"/>
  <c r="O44" i="831"/>
  <c r="M44" i="831"/>
  <c r="AE44" i="831" s="1"/>
  <c r="K44" i="831"/>
  <c r="G44" i="831"/>
  <c r="O43" i="831"/>
  <c r="M43" i="831"/>
  <c r="N43" i="831" s="1"/>
  <c r="K43" i="831"/>
  <c r="G43" i="831"/>
  <c r="O42" i="831"/>
  <c r="M42" i="831"/>
  <c r="AF42" i="831" s="1"/>
  <c r="K42" i="831"/>
  <c r="G42" i="831"/>
  <c r="O41" i="831"/>
  <c r="M41" i="831"/>
  <c r="AF41" i="831" s="1"/>
  <c r="K41" i="831"/>
  <c r="G41" i="831"/>
  <c r="AF40" i="831"/>
  <c r="O40" i="831"/>
  <c r="M40" i="831"/>
  <c r="AE40" i="831" s="1"/>
  <c r="K40" i="831"/>
  <c r="G40" i="831"/>
  <c r="O39" i="831"/>
  <c r="M39" i="831"/>
  <c r="N39" i="831" s="1"/>
  <c r="K39" i="831"/>
  <c r="G39" i="831"/>
  <c r="AD38" i="831"/>
  <c r="AC38" i="831"/>
  <c r="Z38" i="831"/>
  <c r="Y38" i="831"/>
  <c r="L38" i="831"/>
  <c r="J38" i="831"/>
  <c r="I38" i="831"/>
  <c r="AF27" i="831"/>
  <c r="AE27" i="831"/>
  <c r="O27" i="831"/>
  <c r="M27" i="831"/>
  <c r="N27" i="831" s="1"/>
  <c r="K27" i="831"/>
  <c r="G27" i="831"/>
  <c r="O26" i="831"/>
  <c r="M26" i="831"/>
  <c r="AF26" i="831" s="1"/>
  <c r="K26" i="831"/>
  <c r="G26" i="831"/>
  <c r="O25" i="831"/>
  <c r="M25" i="831"/>
  <c r="AF25" i="831" s="1"/>
  <c r="K25" i="831"/>
  <c r="G25" i="831"/>
  <c r="O24" i="831"/>
  <c r="M24" i="831"/>
  <c r="AF24" i="831" s="1"/>
  <c r="K24" i="831"/>
  <c r="G24" i="831"/>
  <c r="O23" i="831"/>
  <c r="M23" i="831"/>
  <c r="N23" i="831" s="1"/>
  <c r="K23" i="831"/>
  <c r="G23" i="831"/>
  <c r="O22" i="831"/>
  <c r="M22" i="831"/>
  <c r="N22" i="831" s="1"/>
  <c r="K22" i="831"/>
  <c r="G22" i="831"/>
  <c r="AD21" i="831"/>
  <c r="AC21" i="831"/>
  <c r="Z21" i="831"/>
  <c r="Y21" i="831"/>
  <c r="L21" i="831"/>
  <c r="J21" i="831"/>
  <c r="I21" i="831"/>
  <c r="AE7" i="831"/>
  <c r="O7" i="831"/>
  <c r="M7" i="831"/>
  <c r="N7" i="831" s="1"/>
  <c r="K7" i="831"/>
  <c r="G7" i="831"/>
  <c r="O6" i="831"/>
  <c r="M6" i="831"/>
  <c r="AF6" i="831" s="1"/>
  <c r="K6" i="831"/>
  <c r="G6" i="831"/>
  <c r="O5" i="831"/>
  <c r="M5" i="831"/>
  <c r="M21" i="831" s="1"/>
  <c r="K5" i="831"/>
  <c r="G5" i="831"/>
  <c r="H2" i="831"/>
  <c r="D1" i="831"/>
  <c r="L140" i="830"/>
  <c r="J140" i="830"/>
  <c r="I140" i="830"/>
  <c r="O135" i="830"/>
  <c r="M135" i="830"/>
  <c r="AA135" i="830" s="1"/>
  <c r="K135" i="830"/>
  <c r="G135" i="830"/>
  <c r="O134" i="830"/>
  <c r="M134" i="830"/>
  <c r="N134" i="830" s="1"/>
  <c r="K134" i="830"/>
  <c r="G134" i="830"/>
  <c r="O133" i="830"/>
  <c r="M133" i="830"/>
  <c r="AB133" i="830" s="1"/>
  <c r="K133" i="830"/>
  <c r="G133" i="830"/>
  <c r="O132" i="830"/>
  <c r="M132" i="830"/>
  <c r="AB132" i="830" s="1"/>
  <c r="K132" i="830"/>
  <c r="G132" i="830"/>
  <c r="O131" i="830"/>
  <c r="M131" i="830"/>
  <c r="AA131" i="830" s="1"/>
  <c r="K131" i="830"/>
  <c r="G131" i="830"/>
  <c r="O130" i="830"/>
  <c r="M130" i="830"/>
  <c r="N130" i="830" s="1"/>
  <c r="K130" i="830"/>
  <c r="G130" i="830"/>
  <c r="O129" i="830"/>
  <c r="M129" i="830"/>
  <c r="AB129" i="830" s="1"/>
  <c r="K129" i="830"/>
  <c r="G129" i="830"/>
  <c r="O128" i="830"/>
  <c r="M128" i="830"/>
  <c r="AB128" i="830" s="1"/>
  <c r="K128" i="830"/>
  <c r="G128" i="830"/>
  <c r="O127" i="830"/>
  <c r="M127" i="830"/>
  <c r="AA127" i="830" s="1"/>
  <c r="K127" i="830"/>
  <c r="G127" i="830"/>
  <c r="O126" i="830"/>
  <c r="M126" i="830"/>
  <c r="N126" i="830" s="1"/>
  <c r="K126" i="830"/>
  <c r="G126" i="830"/>
  <c r="O125" i="830"/>
  <c r="M125" i="830"/>
  <c r="AB125" i="830" s="1"/>
  <c r="K125" i="830"/>
  <c r="G125" i="830"/>
  <c r="O124" i="830"/>
  <c r="M124" i="830"/>
  <c r="AB124" i="830" s="1"/>
  <c r="K124" i="830"/>
  <c r="G124" i="830"/>
  <c r="L123" i="830"/>
  <c r="J123" i="830"/>
  <c r="K123" i="830" s="1"/>
  <c r="I123" i="830"/>
  <c r="O113" i="830"/>
  <c r="M113" i="830"/>
  <c r="AA113" i="830" s="1"/>
  <c r="K113" i="830"/>
  <c r="G113" i="830"/>
  <c r="O112" i="830"/>
  <c r="M112" i="830"/>
  <c r="N112" i="830" s="1"/>
  <c r="K112" i="830"/>
  <c r="G112" i="830"/>
  <c r="O111" i="830"/>
  <c r="M111" i="830"/>
  <c r="K111" i="830"/>
  <c r="G111" i="830"/>
  <c r="O110" i="830"/>
  <c r="M110" i="830"/>
  <c r="AB110" i="830" s="1"/>
  <c r="K110" i="830"/>
  <c r="G110" i="830"/>
  <c r="O109" i="830"/>
  <c r="M109" i="830"/>
  <c r="AA109" i="830" s="1"/>
  <c r="K109" i="830"/>
  <c r="G109" i="830"/>
  <c r="AA108" i="830"/>
  <c r="O108" i="830"/>
  <c r="N108" i="830"/>
  <c r="M108" i="830"/>
  <c r="AB108" i="830" s="1"/>
  <c r="K108" i="830"/>
  <c r="G108" i="830"/>
  <c r="AB107" i="830"/>
  <c r="AA107" i="830"/>
  <c r="O107" i="830"/>
  <c r="M107" i="830"/>
  <c r="N107" i="830" s="1"/>
  <c r="K107" i="830"/>
  <c r="G107" i="830"/>
  <c r="L106" i="830"/>
  <c r="J106" i="830"/>
  <c r="I106" i="830"/>
  <c r="O94" i="830"/>
  <c r="M94" i="830"/>
  <c r="AB94" i="830" s="1"/>
  <c r="K94" i="830"/>
  <c r="G94" i="830"/>
  <c r="O93" i="830"/>
  <c r="M93" i="830"/>
  <c r="AB93" i="830" s="1"/>
  <c r="K93" i="830"/>
  <c r="G93" i="830"/>
  <c r="O92" i="830"/>
  <c r="M92" i="830"/>
  <c r="K92" i="830"/>
  <c r="G92" i="830"/>
  <c r="O91" i="830"/>
  <c r="N91" i="830"/>
  <c r="Q91" i="830" s="1"/>
  <c r="M91" i="830"/>
  <c r="AB91" i="830" s="1"/>
  <c r="K91" i="830"/>
  <c r="G91" i="830"/>
  <c r="O90" i="830"/>
  <c r="N90" i="830"/>
  <c r="Q90" i="830" s="1"/>
  <c r="M90" i="830"/>
  <c r="AB90" i="830" s="1"/>
  <c r="K90" i="830"/>
  <c r="G90" i="830"/>
  <c r="L89" i="830"/>
  <c r="J89" i="830"/>
  <c r="K89" i="830" s="1"/>
  <c r="I89" i="830"/>
  <c r="O75" i="830"/>
  <c r="M75" i="830"/>
  <c r="AB75" i="830" s="1"/>
  <c r="K75" i="830"/>
  <c r="G75" i="830"/>
  <c r="O74" i="830"/>
  <c r="N74" i="830"/>
  <c r="Q74" i="830" s="1"/>
  <c r="M74" i="830"/>
  <c r="AB74" i="830" s="1"/>
  <c r="K74" i="830"/>
  <c r="G74" i="830"/>
  <c r="O73" i="830"/>
  <c r="M73" i="830"/>
  <c r="N73" i="830" s="1"/>
  <c r="K73" i="830"/>
  <c r="G73" i="830"/>
  <c r="L72" i="830"/>
  <c r="J72" i="830"/>
  <c r="I72" i="830"/>
  <c r="O62" i="830"/>
  <c r="M62" i="830"/>
  <c r="AB62" i="830" s="1"/>
  <c r="K62" i="830"/>
  <c r="G62" i="830"/>
  <c r="O61" i="830"/>
  <c r="M61" i="830"/>
  <c r="AB61" i="830" s="1"/>
  <c r="K61" i="830"/>
  <c r="G61" i="830"/>
  <c r="O60" i="830"/>
  <c r="M60" i="830"/>
  <c r="AA60" i="830" s="1"/>
  <c r="K60" i="830"/>
  <c r="G60" i="830"/>
  <c r="AA59" i="830"/>
  <c r="O59" i="830"/>
  <c r="N59" i="830"/>
  <c r="M59" i="830"/>
  <c r="AB59" i="830" s="1"/>
  <c r="K59" i="830"/>
  <c r="G59" i="830"/>
  <c r="O58" i="830"/>
  <c r="M58" i="830"/>
  <c r="AB58" i="830" s="1"/>
  <c r="K58" i="830"/>
  <c r="G58" i="830"/>
  <c r="O57" i="830"/>
  <c r="M57" i="830"/>
  <c r="AB57" i="830" s="1"/>
  <c r="K57" i="830"/>
  <c r="G57" i="830"/>
  <c r="O56" i="830"/>
  <c r="M56" i="830"/>
  <c r="M72" i="830" s="1"/>
  <c r="K56" i="830"/>
  <c r="G56" i="830"/>
  <c r="L55" i="830"/>
  <c r="J55" i="830"/>
  <c r="I55" i="830"/>
  <c r="O43" i="830"/>
  <c r="M43" i="830"/>
  <c r="N43" i="830" s="1"/>
  <c r="K43" i="830"/>
  <c r="G43" i="830"/>
  <c r="O42" i="830"/>
  <c r="M42" i="830"/>
  <c r="AB42" i="830" s="1"/>
  <c r="K42" i="830"/>
  <c r="G42" i="830"/>
  <c r="O41" i="830"/>
  <c r="M41" i="830"/>
  <c r="AB41" i="830" s="1"/>
  <c r="K41" i="830"/>
  <c r="G41" i="830"/>
  <c r="O40" i="830"/>
  <c r="M40" i="830"/>
  <c r="AB40" i="830" s="1"/>
  <c r="K40" i="830"/>
  <c r="G40" i="830"/>
  <c r="AB39" i="830"/>
  <c r="O39" i="830"/>
  <c r="M39" i="830"/>
  <c r="M55" i="830" s="1"/>
  <c r="K39" i="830"/>
  <c r="G39" i="830"/>
  <c r="L38" i="830"/>
  <c r="O38" i="830" s="1"/>
  <c r="J38" i="830"/>
  <c r="K38" i="830" s="1"/>
  <c r="I38" i="830"/>
  <c r="O24" i="830"/>
  <c r="M24" i="830"/>
  <c r="N24" i="830" s="1"/>
  <c r="K24" i="830"/>
  <c r="G24" i="830"/>
  <c r="O23" i="830"/>
  <c r="M23" i="830"/>
  <c r="AB23" i="830" s="1"/>
  <c r="K23" i="830"/>
  <c r="G23" i="830"/>
  <c r="O22" i="830"/>
  <c r="M22" i="830"/>
  <c r="K22" i="830"/>
  <c r="G22" i="830"/>
  <c r="L21" i="830"/>
  <c r="J21" i="830"/>
  <c r="I21" i="830"/>
  <c r="O9" i="830"/>
  <c r="M9" i="830"/>
  <c r="AA9" i="830" s="1"/>
  <c r="K9" i="830"/>
  <c r="G9" i="830"/>
  <c r="O8" i="830"/>
  <c r="N8" i="830"/>
  <c r="M8" i="830"/>
  <c r="AB8" i="830" s="1"/>
  <c r="K8" i="830"/>
  <c r="G8" i="830"/>
  <c r="O7" i="830"/>
  <c r="N7" i="830"/>
  <c r="Q7" i="830" s="1"/>
  <c r="M7" i="830"/>
  <c r="K7" i="830"/>
  <c r="G7" i="830"/>
  <c r="AA6" i="830"/>
  <c r="O6" i="830"/>
  <c r="M6" i="830"/>
  <c r="AB6" i="830" s="1"/>
  <c r="K6" i="830"/>
  <c r="G6" i="830"/>
  <c r="O5" i="830"/>
  <c r="M5" i="830"/>
  <c r="AB5" i="830" s="1"/>
  <c r="K5" i="830"/>
  <c r="G5" i="830"/>
  <c r="H2" i="830"/>
  <c r="D1" i="830"/>
  <c r="F3" i="829" s="1"/>
  <c r="X34" i="829"/>
  <c r="W34" i="829"/>
  <c r="V34" i="829"/>
  <c r="P34" i="829"/>
  <c r="M8" i="829" s="1"/>
  <c r="O34" i="829"/>
  <c r="N34" i="829"/>
  <c r="M34" i="829"/>
  <c r="G34" i="829"/>
  <c r="N16" i="829"/>
  <c r="I8" i="829" s="1"/>
  <c r="M16" i="829"/>
  <c r="J16" i="829"/>
  <c r="I16" i="829"/>
  <c r="H16" i="829"/>
  <c r="G16" i="829"/>
  <c r="F16" i="829"/>
  <c r="E16" i="829"/>
  <c r="F8" i="829"/>
  <c r="M7" i="829"/>
  <c r="K7" i="829"/>
  <c r="I7" i="829"/>
  <c r="G7" i="829"/>
  <c r="F7" i="829"/>
  <c r="E7" i="829"/>
  <c r="M6" i="829"/>
  <c r="K6" i="829"/>
  <c r="I6" i="829"/>
  <c r="G6" i="829"/>
  <c r="F6" i="829"/>
  <c r="E6" i="829"/>
  <c r="AD140" i="828"/>
  <c r="AC140" i="828"/>
  <c r="Z140" i="828"/>
  <c r="Y140" i="828"/>
  <c r="L140" i="828"/>
  <c r="K140" i="828"/>
  <c r="J140" i="828"/>
  <c r="I140" i="828"/>
  <c r="O140" i="828" s="1"/>
  <c r="O126" i="828"/>
  <c r="M126" i="828"/>
  <c r="AF126" i="828" s="1"/>
  <c r="K126" i="828"/>
  <c r="G126" i="828"/>
  <c r="AF125" i="828"/>
  <c r="O125" i="828"/>
  <c r="M125" i="828"/>
  <c r="AE125" i="828" s="1"/>
  <c r="K125" i="828"/>
  <c r="G125" i="828"/>
  <c r="AF124" i="828"/>
  <c r="O124" i="828"/>
  <c r="M124" i="828"/>
  <c r="N124" i="828" s="1"/>
  <c r="K124" i="828"/>
  <c r="G124" i="828"/>
  <c r="AD123" i="828"/>
  <c r="AC123" i="828"/>
  <c r="Z123" i="828"/>
  <c r="Y123" i="828"/>
  <c r="L123" i="828"/>
  <c r="J123" i="828"/>
  <c r="K123" i="828" s="1"/>
  <c r="I123" i="828"/>
  <c r="AF109" i="828"/>
  <c r="AE109" i="828"/>
  <c r="O109" i="828"/>
  <c r="M109" i="828"/>
  <c r="N109" i="828" s="1"/>
  <c r="K109" i="828"/>
  <c r="G109" i="828"/>
  <c r="AE108" i="828"/>
  <c r="O108" i="828"/>
  <c r="M108" i="828"/>
  <c r="N108" i="828" s="1"/>
  <c r="K108" i="828"/>
  <c r="G108" i="828"/>
  <c r="O107" i="828"/>
  <c r="M107" i="828"/>
  <c r="K107" i="828"/>
  <c r="G107" i="828"/>
  <c r="AD106" i="828"/>
  <c r="AC106" i="828"/>
  <c r="Z106" i="828"/>
  <c r="Y106" i="828"/>
  <c r="L106" i="828"/>
  <c r="J106" i="828"/>
  <c r="K106" i="828" s="1"/>
  <c r="I106" i="828"/>
  <c r="O91" i="828"/>
  <c r="M91" i="828"/>
  <c r="AF91" i="828" s="1"/>
  <c r="K91" i="828"/>
  <c r="G91" i="828"/>
  <c r="AE90" i="828"/>
  <c r="O90" i="828"/>
  <c r="M90" i="828"/>
  <c r="M106" i="828" s="1"/>
  <c r="K90" i="828"/>
  <c r="G90" i="828"/>
  <c r="AD89" i="828"/>
  <c r="AC89" i="828"/>
  <c r="Z89" i="828"/>
  <c r="Y89" i="828"/>
  <c r="L89" i="828"/>
  <c r="J89" i="828"/>
  <c r="K89" i="828" s="1"/>
  <c r="I89" i="828"/>
  <c r="O78" i="828"/>
  <c r="M78" i="828"/>
  <c r="AE78" i="828" s="1"/>
  <c r="K78" i="828"/>
  <c r="G78" i="828"/>
  <c r="O77" i="828"/>
  <c r="M77" i="828"/>
  <c r="AF77" i="828" s="1"/>
  <c r="K77" i="828"/>
  <c r="G77" i="828"/>
  <c r="O76" i="828"/>
  <c r="M76" i="828"/>
  <c r="AF76" i="828" s="1"/>
  <c r="K76" i="828"/>
  <c r="G76" i="828"/>
  <c r="O75" i="828"/>
  <c r="M75" i="828"/>
  <c r="K75" i="828"/>
  <c r="G75" i="828"/>
  <c r="O74" i="828"/>
  <c r="M74" i="828"/>
  <c r="AE74" i="828" s="1"/>
  <c r="K74" i="828"/>
  <c r="G74" i="828"/>
  <c r="O73" i="828"/>
  <c r="M73" i="828"/>
  <c r="K73" i="828"/>
  <c r="G73" i="828"/>
  <c r="AD72" i="828"/>
  <c r="AC72" i="828"/>
  <c r="Z72" i="828"/>
  <c r="Y72" i="828"/>
  <c r="O72" i="828"/>
  <c r="L72" i="828"/>
  <c r="J72" i="828"/>
  <c r="I72" i="828"/>
  <c r="K72" i="828" s="1"/>
  <c r="O63" i="828"/>
  <c r="N63" i="828"/>
  <c r="Q63" i="828" s="1"/>
  <c r="M63" i="828"/>
  <c r="AF63" i="828" s="1"/>
  <c r="K63" i="828"/>
  <c r="G63" i="828"/>
  <c r="AF62" i="828"/>
  <c r="AE62" i="828"/>
  <c r="O62" i="828"/>
  <c r="M62" i="828"/>
  <c r="N62" i="828" s="1"/>
  <c r="K62" i="828"/>
  <c r="G62" i="828"/>
  <c r="O61" i="828"/>
  <c r="N61" i="828"/>
  <c r="Q61" i="828" s="1"/>
  <c r="M61" i="828"/>
  <c r="AF61" i="828" s="1"/>
  <c r="K61" i="828"/>
  <c r="G61" i="828"/>
  <c r="AE60" i="828"/>
  <c r="O60" i="828"/>
  <c r="M60" i="828"/>
  <c r="N60" i="828" s="1"/>
  <c r="K60" i="828"/>
  <c r="G60" i="828"/>
  <c r="O59" i="828"/>
  <c r="M59" i="828"/>
  <c r="AF59" i="828" s="1"/>
  <c r="K59" i="828"/>
  <c r="G59" i="828"/>
  <c r="O58" i="828"/>
  <c r="M58" i="828"/>
  <c r="N58" i="828" s="1"/>
  <c r="K58" i="828"/>
  <c r="G58" i="828"/>
  <c r="O57" i="828"/>
  <c r="N57" i="828"/>
  <c r="Q57" i="828" s="1"/>
  <c r="M57" i="828"/>
  <c r="K57" i="828"/>
  <c r="G57" i="828"/>
  <c r="AE56" i="828"/>
  <c r="O56" i="828"/>
  <c r="M56" i="828"/>
  <c r="AF56" i="828" s="1"/>
  <c r="K56" i="828"/>
  <c r="G56" i="828"/>
  <c r="AD55" i="828"/>
  <c r="AC55" i="828"/>
  <c r="Z55" i="828"/>
  <c r="Y55" i="828"/>
  <c r="L55" i="828"/>
  <c r="O55" i="828" s="1"/>
  <c r="J55" i="828"/>
  <c r="K55" i="828" s="1"/>
  <c r="I55" i="828"/>
  <c r="AF44" i="828"/>
  <c r="Q44" i="828"/>
  <c r="O44" i="828"/>
  <c r="N44" i="828"/>
  <c r="P44" i="828" s="1"/>
  <c r="M44" i="828"/>
  <c r="AE44" i="828" s="1"/>
  <c r="K44" i="828"/>
  <c r="G44" i="828"/>
  <c r="O43" i="828"/>
  <c r="M43" i="828"/>
  <c r="AF43" i="828" s="1"/>
  <c r="K43" i="828"/>
  <c r="G43" i="828"/>
  <c r="O42" i="828"/>
  <c r="N42" i="828"/>
  <c r="M42" i="828"/>
  <c r="AF42" i="828" s="1"/>
  <c r="K42" i="828"/>
  <c r="G42" i="828"/>
  <c r="O41" i="828"/>
  <c r="M41" i="828"/>
  <c r="K41" i="828"/>
  <c r="G41" i="828"/>
  <c r="O40" i="828"/>
  <c r="M40" i="828"/>
  <c r="AF40" i="828" s="1"/>
  <c r="K40" i="828"/>
  <c r="G40" i="828"/>
  <c r="O39" i="828"/>
  <c r="N39" i="828"/>
  <c r="M39" i="828"/>
  <c r="K39" i="828"/>
  <c r="G39" i="828"/>
  <c r="AD38" i="828"/>
  <c r="AC38" i="828"/>
  <c r="Z38" i="828"/>
  <c r="Y38" i="828"/>
  <c r="L38" i="828"/>
  <c r="J38" i="828"/>
  <c r="K38" i="828" s="1"/>
  <c r="I38" i="828"/>
  <c r="O38" i="828" s="1"/>
  <c r="O27" i="828"/>
  <c r="M27" i="828"/>
  <c r="AE27" i="828" s="1"/>
  <c r="K27" i="828"/>
  <c r="G27" i="828"/>
  <c r="AF26" i="828"/>
  <c r="O26" i="828"/>
  <c r="M26" i="828"/>
  <c r="AE26" i="828" s="1"/>
  <c r="K26" i="828"/>
  <c r="G26" i="828"/>
  <c r="O25" i="828"/>
  <c r="M25" i="828"/>
  <c r="AF25" i="828" s="1"/>
  <c r="K25" i="828"/>
  <c r="G25" i="828"/>
  <c r="O24" i="828"/>
  <c r="M24" i="828"/>
  <c r="AF24" i="828" s="1"/>
  <c r="K24" i="828"/>
  <c r="G24" i="828"/>
  <c r="O23" i="828"/>
  <c r="M23" i="828"/>
  <c r="AE23" i="828" s="1"/>
  <c r="K23" i="828"/>
  <c r="G23" i="828"/>
  <c r="AE22" i="828"/>
  <c r="O22" i="828"/>
  <c r="M22" i="828"/>
  <c r="N22" i="828" s="1"/>
  <c r="K22" i="828"/>
  <c r="G22" i="828"/>
  <c r="AD21" i="828"/>
  <c r="AC21" i="828"/>
  <c r="AC2" i="828" s="1"/>
  <c r="Q6" i="826" s="1"/>
  <c r="Z21" i="828"/>
  <c r="Z2" i="828" s="1"/>
  <c r="P6" i="826" s="1"/>
  <c r="Y21" i="828"/>
  <c r="L21" i="828"/>
  <c r="J21" i="828"/>
  <c r="I21" i="828"/>
  <c r="O7" i="828"/>
  <c r="M7" i="828"/>
  <c r="N7" i="828" s="1"/>
  <c r="K7" i="828"/>
  <c r="G7" i="828"/>
  <c r="O6" i="828"/>
  <c r="N6" i="828"/>
  <c r="Q6" i="828" s="1"/>
  <c r="M6" i="828"/>
  <c r="AF6" i="828" s="1"/>
  <c r="K6" i="828"/>
  <c r="G6" i="828"/>
  <c r="O5" i="828"/>
  <c r="M5" i="828"/>
  <c r="K5" i="828"/>
  <c r="G5" i="828"/>
  <c r="H2" i="828"/>
  <c r="D1" i="828"/>
  <c r="L140" i="827"/>
  <c r="O140" i="827" s="1"/>
  <c r="J140" i="827"/>
  <c r="K140" i="827" s="1"/>
  <c r="I140" i="827"/>
  <c r="O135" i="827"/>
  <c r="M135" i="827"/>
  <c r="AB135" i="827" s="1"/>
  <c r="K135" i="827"/>
  <c r="G135" i="827"/>
  <c r="O134" i="827"/>
  <c r="M134" i="827"/>
  <c r="AB134" i="827" s="1"/>
  <c r="K134" i="827"/>
  <c r="G134" i="827"/>
  <c r="AB133" i="827"/>
  <c r="O133" i="827"/>
  <c r="M133" i="827"/>
  <c r="AA133" i="827" s="1"/>
  <c r="K133" i="827"/>
  <c r="G133" i="827"/>
  <c r="O132" i="827"/>
  <c r="M132" i="827"/>
  <c r="K132" i="827"/>
  <c r="G132" i="827"/>
  <c r="O131" i="827"/>
  <c r="M131" i="827"/>
  <c r="K131" i="827"/>
  <c r="G131" i="827"/>
  <c r="O130" i="827"/>
  <c r="N130" i="827"/>
  <c r="Q130" i="827" s="1"/>
  <c r="M130" i="827"/>
  <c r="AB130" i="827" s="1"/>
  <c r="K130" i="827"/>
  <c r="G130" i="827"/>
  <c r="O129" i="827"/>
  <c r="M129" i="827"/>
  <c r="K129" i="827"/>
  <c r="G129" i="827"/>
  <c r="O128" i="827"/>
  <c r="M128" i="827"/>
  <c r="K128" i="827"/>
  <c r="G128" i="827"/>
  <c r="O127" i="827"/>
  <c r="N127" i="827"/>
  <c r="P127" i="827" s="1"/>
  <c r="M127" i="827"/>
  <c r="AB127" i="827" s="1"/>
  <c r="K127" i="827"/>
  <c r="G127" i="827"/>
  <c r="AA126" i="827"/>
  <c r="O126" i="827"/>
  <c r="N126" i="827"/>
  <c r="M126" i="827"/>
  <c r="AB126" i="827" s="1"/>
  <c r="K126" i="827"/>
  <c r="G126" i="827"/>
  <c r="O125" i="827"/>
  <c r="M125" i="827"/>
  <c r="K125" i="827"/>
  <c r="G125" i="827"/>
  <c r="O124" i="827"/>
  <c r="M124" i="827"/>
  <c r="AB124" i="827" s="1"/>
  <c r="K124" i="827"/>
  <c r="G124" i="827"/>
  <c r="L123" i="827"/>
  <c r="J123" i="827"/>
  <c r="K123" i="827" s="1"/>
  <c r="I123" i="827"/>
  <c r="O113" i="827"/>
  <c r="M113" i="827"/>
  <c r="N113" i="827" s="1"/>
  <c r="K113" i="827"/>
  <c r="G113" i="827"/>
  <c r="AA112" i="827"/>
  <c r="O112" i="827"/>
  <c r="M112" i="827"/>
  <c r="N112" i="827" s="1"/>
  <c r="K112" i="827"/>
  <c r="G112" i="827"/>
  <c r="AB111" i="827"/>
  <c r="O111" i="827"/>
  <c r="N111" i="827"/>
  <c r="Q111" i="827" s="1"/>
  <c r="M111" i="827"/>
  <c r="AA111" i="827" s="1"/>
  <c r="K111" i="827"/>
  <c r="G111" i="827"/>
  <c r="O110" i="827"/>
  <c r="M110" i="827"/>
  <c r="AB110" i="827" s="1"/>
  <c r="K110" i="827"/>
  <c r="G110" i="827"/>
  <c r="O109" i="827"/>
  <c r="M109" i="827"/>
  <c r="N109" i="827" s="1"/>
  <c r="K109" i="827"/>
  <c r="G109" i="827"/>
  <c r="O108" i="827"/>
  <c r="M108" i="827"/>
  <c r="K108" i="827"/>
  <c r="G108" i="827"/>
  <c r="AA107" i="827"/>
  <c r="O107" i="827"/>
  <c r="N107" i="827"/>
  <c r="Q107" i="827" s="1"/>
  <c r="M107" i="827"/>
  <c r="AB107" i="827" s="1"/>
  <c r="K107" i="827"/>
  <c r="G107" i="827"/>
  <c r="L106" i="827"/>
  <c r="O106" i="827" s="1"/>
  <c r="J106" i="827"/>
  <c r="K106" i="827" s="1"/>
  <c r="I106" i="827"/>
  <c r="O95" i="827"/>
  <c r="M95" i="827"/>
  <c r="AB95" i="827" s="1"/>
  <c r="K95" i="827"/>
  <c r="G95" i="827"/>
  <c r="O94" i="827"/>
  <c r="M94" i="827"/>
  <c r="AB94" i="827" s="1"/>
  <c r="K94" i="827"/>
  <c r="G94" i="827"/>
  <c r="P93" i="827"/>
  <c r="O93" i="827"/>
  <c r="N93" i="827"/>
  <c r="Q93" i="827" s="1"/>
  <c r="M93" i="827"/>
  <c r="AA93" i="827" s="1"/>
  <c r="K93" i="827"/>
  <c r="G93" i="827"/>
  <c r="O92" i="827"/>
  <c r="M92" i="827"/>
  <c r="AA92" i="827" s="1"/>
  <c r="K92" i="827"/>
  <c r="G92" i="827"/>
  <c r="O91" i="827"/>
  <c r="M91" i="827"/>
  <c r="AB91" i="827" s="1"/>
  <c r="K91" i="827"/>
  <c r="G91" i="827"/>
  <c r="O90" i="827"/>
  <c r="M90" i="827"/>
  <c r="AB90" i="827" s="1"/>
  <c r="K90" i="827"/>
  <c r="G90" i="827"/>
  <c r="L89" i="827"/>
  <c r="O89" i="827" s="1"/>
  <c r="J89" i="827"/>
  <c r="K89" i="827" s="1"/>
  <c r="I89" i="827"/>
  <c r="O75" i="827"/>
  <c r="M75" i="827"/>
  <c r="AB75" i="827" s="1"/>
  <c r="K75" i="827"/>
  <c r="G75" i="827"/>
  <c r="O74" i="827"/>
  <c r="N74" i="827"/>
  <c r="Q74" i="827" s="1"/>
  <c r="M74" i="827"/>
  <c r="AB74" i="827" s="1"/>
  <c r="K74" i="827"/>
  <c r="G74" i="827"/>
  <c r="AA73" i="827"/>
  <c r="O73" i="827"/>
  <c r="M73" i="827"/>
  <c r="M89" i="827" s="1"/>
  <c r="K73" i="827"/>
  <c r="G73" i="827"/>
  <c r="L72" i="827"/>
  <c r="O72" i="827" s="1"/>
  <c r="J72" i="827"/>
  <c r="K72" i="827" s="1"/>
  <c r="I72" i="827"/>
  <c r="O62" i="827"/>
  <c r="M62" i="827"/>
  <c r="AB62" i="827" s="1"/>
  <c r="K62" i="827"/>
  <c r="G62" i="827"/>
  <c r="AA61" i="827"/>
  <c r="O61" i="827"/>
  <c r="M61" i="827"/>
  <c r="N61" i="827" s="1"/>
  <c r="K61" i="827"/>
  <c r="G61" i="827"/>
  <c r="O60" i="827"/>
  <c r="M60" i="827"/>
  <c r="K60" i="827"/>
  <c r="G60" i="827"/>
  <c r="AA59" i="827"/>
  <c r="O59" i="827"/>
  <c r="M59" i="827"/>
  <c r="AB59" i="827" s="1"/>
  <c r="K59" i="827"/>
  <c r="G59" i="827"/>
  <c r="O58" i="827"/>
  <c r="M58" i="827"/>
  <c r="AB58" i="827" s="1"/>
  <c r="K58" i="827"/>
  <c r="G58" i="827"/>
  <c r="AA57" i="827"/>
  <c r="O57" i="827"/>
  <c r="M57" i="827"/>
  <c r="N57" i="827" s="1"/>
  <c r="K57" i="827"/>
  <c r="G57" i="827"/>
  <c r="AA56" i="827"/>
  <c r="O56" i="827"/>
  <c r="M56" i="827"/>
  <c r="N56" i="827" s="1"/>
  <c r="P56" i="827" s="1"/>
  <c r="K56" i="827"/>
  <c r="G56" i="827"/>
  <c r="L55" i="827"/>
  <c r="J55" i="827"/>
  <c r="K55" i="827" s="1"/>
  <c r="I55" i="827"/>
  <c r="O43" i="827"/>
  <c r="M43" i="827"/>
  <c r="AA43" i="827" s="1"/>
  <c r="K43" i="827"/>
  <c r="G43" i="827"/>
  <c r="O42" i="827"/>
  <c r="M42" i="827"/>
  <c r="AB42" i="827" s="1"/>
  <c r="K42" i="827"/>
  <c r="G42" i="827"/>
  <c r="O41" i="827"/>
  <c r="M41" i="827"/>
  <c r="AB41" i="827" s="1"/>
  <c r="K41" i="827"/>
  <c r="G41" i="827"/>
  <c r="O40" i="827"/>
  <c r="M40" i="827"/>
  <c r="AA40" i="827" s="1"/>
  <c r="K40" i="827"/>
  <c r="G40" i="827"/>
  <c r="O39" i="827"/>
  <c r="M39" i="827"/>
  <c r="K39" i="827"/>
  <c r="G39" i="827"/>
  <c r="L38" i="827"/>
  <c r="O38" i="827" s="1"/>
  <c r="J38" i="827"/>
  <c r="K38" i="827" s="1"/>
  <c r="I38" i="827"/>
  <c r="O24" i="827"/>
  <c r="N24" i="827"/>
  <c r="M24" i="827"/>
  <c r="AB24" i="827" s="1"/>
  <c r="K24" i="827"/>
  <c r="G24" i="827"/>
  <c r="AA23" i="827"/>
  <c r="O23" i="827"/>
  <c r="M23" i="827"/>
  <c r="AB23" i="827" s="1"/>
  <c r="K23" i="827"/>
  <c r="G23" i="827"/>
  <c r="O22" i="827"/>
  <c r="M22" i="827"/>
  <c r="AA22" i="827" s="1"/>
  <c r="K22" i="827"/>
  <c r="G22" i="827"/>
  <c r="L21" i="827"/>
  <c r="J21" i="827"/>
  <c r="I21" i="827"/>
  <c r="O9" i="827"/>
  <c r="M9" i="827"/>
  <c r="K9" i="827"/>
  <c r="G9" i="827"/>
  <c r="O8" i="827"/>
  <c r="M8" i="827"/>
  <c r="AB8" i="827" s="1"/>
  <c r="K8" i="827"/>
  <c r="G8" i="827"/>
  <c r="O7" i="827"/>
  <c r="M7" i="827"/>
  <c r="AB7" i="827" s="1"/>
  <c r="K7" i="827"/>
  <c r="G7" i="827"/>
  <c r="O6" i="827"/>
  <c r="M6" i="827"/>
  <c r="AB6" i="827" s="1"/>
  <c r="K6" i="827"/>
  <c r="G6" i="827"/>
  <c r="O5" i="827"/>
  <c r="N5" i="827"/>
  <c r="P5" i="827" s="1"/>
  <c r="M5" i="827"/>
  <c r="AA5" i="827" s="1"/>
  <c r="K5" i="827"/>
  <c r="G5" i="827"/>
  <c r="H2" i="827"/>
  <c r="D1" i="827"/>
  <c r="F3" i="826" s="1"/>
  <c r="X34" i="826"/>
  <c r="W34" i="826"/>
  <c r="V34" i="826"/>
  <c r="P34" i="826"/>
  <c r="O34" i="826"/>
  <c r="N34" i="826"/>
  <c r="M34" i="826"/>
  <c r="G34" i="826"/>
  <c r="K8" i="826" s="1"/>
  <c r="N16" i="826"/>
  <c r="M16" i="826"/>
  <c r="J16" i="826"/>
  <c r="I16" i="826"/>
  <c r="H16" i="826"/>
  <c r="G16" i="826"/>
  <c r="F16" i="826"/>
  <c r="E16" i="826"/>
  <c r="F8" i="826"/>
  <c r="M7" i="826"/>
  <c r="K7" i="826"/>
  <c r="I7" i="826"/>
  <c r="G7" i="826"/>
  <c r="F7" i="826"/>
  <c r="E7" i="826"/>
  <c r="M6" i="826"/>
  <c r="K6" i="826"/>
  <c r="I6" i="826"/>
  <c r="G6" i="826"/>
  <c r="F6" i="826"/>
  <c r="E6" i="826"/>
  <c r="AC140" i="825"/>
  <c r="AC123" i="825"/>
  <c r="AC106" i="825"/>
  <c r="AC89" i="825"/>
  <c r="AC72" i="825"/>
  <c r="AC55" i="825"/>
  <c r="AC38" i="825"/>
  <c r="AC21" i="825"/>
  <c r="AC140" i="822"/>
  <c r="AC123" i="822"/>
  <c r="AC106" i="822"/>
  <c r="AC89" i="822"/>
  <c r="AC72" i="822"/>
  <c r="AC55" i="822"/>
  <c r="AC38" i="822"/>
  <c r="AC21" i="822"/>
  <c r="AC2" i="822"/>
  <c r="Q6" i="820" s="1"/>
  <c r="AC140" i="819"/>
  <c r="AC123" i="819"/>
  <c r="AC106" i="819"/>
  <c r="AC89" i="819"/>
  <c r="AC72" i="819"/>
  <c r="AC55" i="819"/>
  <c r="AC38" i="819"/>
  <c r="AC21" i="819"/>
  <c r="AC2" i="819" s="1"/>
  <c r="Q6" i="817" s="1"/>
  <c r="AC140" i="816"/>
  <c r="AC123" i="816"/>
  <c r="AC106" i="816"/>
  <c r="AC89" i="816"/>
  <c r="AC72" i="816"/>
  <c r="AC55" i="816"/>
  <c r="AC38" i="816"/>
  <c r="AC21" i="816"/>
  <c r="AC2" i="816" s="1"/>
  <c r="AC140" i="813"/>
  <c r="AC123" i="813"/>
  <c r="AC106" i="813"/>
  <c r="AC89" i="813"/>
  <c r="AC72" i="813"/>
  <c r="AC55" i="813"/>
  <c r="AC38" i="813"/>
  <c r="AC21" i="813"/>
  <c r="AC2" i="813"/>
  <c r="Q6" i="811" s="1"/>
  <c r="AC140" i="810"/>
  <c r="AC123" i="810"/>
  <c r="AC106" i="810"/>
  <c r="AC89" i="810"/>
  <c r="AC72" i="810"/>
  <c r="AC55" i="810"/>
  <c r="AC38" i="810"/>
  <c r="AC21" i="810"/>
  <c r="AC140" i="807"/>
  <c r="AC123" i="807"/>
  <c r="AC106" i="807"/>
  <c r="AC89" i="807"/>
  <c r="AC72" i="807"/>
  <c r="AC55" i="807"/>
  <c r="AC38" i="807"/>
  <c r="AC21" i="807"/>
  <c r="AC2" i="807" s="1"/>
  <c r="AC140" i="804"/>
  <c r="AC123" i="804"/>
  <c r="AC106" i="804"/>
  <c r="AC89" i="804"/>
  <c r="AC72" i="804"/>
  <c r="AC55" i="804"/>
  <c r="AC38" i="804"/>
  <c r="AC21" i="804"/>
  <c r="AC140" i="801"/>
  <c r="AC123" i="801"/>
  <c r="AC106" i="801"/>
  <c r="AC89" i="801"/>
  <c r="AC72" i="801"/>
  <c r="AC55" i="801"/>
  <c r="AC38" i="801"/>
  <c r="AC21" i="801"/>
  <c r="AC2" i="801" s="1"/>
  <c r="AC140" i="798"/>
  <c r="AC123" i="798"/>
  <c r="AC106" i="798"/>
  <c r="AC89" i="798"/>
  <c r="AC72" i="798"/>
  <c r="AC55" i="798"/>
  <c r="AC38" i="798"/>
  <c r="AC21" i="798"/>
  <c r="AC140" i="795"/>
  <c r="AC123" i="795"/>
  <c r="AC106" i="795"/>
  <c r="AC89" i="795"/>
  <c r="AC72" i="795"/>
  <c r="AC55" i="795"/>
  <c r="AC38" i="795"/>
  <c r="AC21" i="795"/>
  <c r="AC2" i="795" s="1"/>
  <c r="Q6" i="793" s="1"/>
  <c r="AD140" i="825"/>
  <c r="Z140" i="825"/>
  <c r="Y140" i="825"/>
  <c r="L140" i="825"/>
  <c r="O140" i="825" s="1"/>
  <c r="J140" i="825"/>
  <c r="K140" i="825" s="1"/>
  <c r="I140" i="825"/>
  <c r="O126" i="825"/>
  <c r="M126" i="825"/>
  <c r="AF126" i="825" s="1"/>
  <c r="K126" i="825"/>
  <c r="G126" i="825"/>
  <c r="O125" i="825"/>
  <c r="M125" i="825"/>
  <c r="AF125" i="825" s="1"/>
  <c r="K125" i="825"/>
  <c r="G125" i="825"/>
  <c r="AF124" i="825"/>
  <c r="AE124" i="825"/>
  <c r="O124" i="825"/>
  <c r="M124" i="825"/>
  <c r="N124" i="825" s="1"/>
  <c r="K124" i="825"/>
  <c r="G124" i="825"/>
  <c r="AD123" i="825"/>
  <c r="Z123" i="825"/>
  <c r="Y123" i="825"/>
  <c r="L123" i="825"/>
  <c r="J123" i="825"/>
  <c r="I123" i="825"/>
  <c r="AF109" i="825"/>
  <c r="O109" i="825"/>
  <c r="M109" i="825"/>
  <c r="AE109" i="825" s="1"/>
  <c r="K109" i="825"/>
  <c r="G109" i="825"/>
  <c r="O108" i="825"/>
  <c r="M108" i="825"/>
  <c r="AF108" i="825" s="1"/>
  <c r="K108" i="825"/>
  <c r="G108" i="825"/>
  <c r="AF107" i="825"/>
  <c r="AE107" i="825"/>
  <c r="O107" i="825"/>
  <c r="M107" i="825"/>
  <c r="N107" i="825" s="1"/>
  <c r="K107" i="825"/>
  <c r="G107" i="825"/>
  <c r="AD106" i="825"/>
  <c r="Z106" i="825"/>
  <c r="Y106" i="825"/>
  <c r="L106" i="825"/>
  <c r="J106" i="825"/>
  <c r="I106" i="825"/>
  <c r="O91" i="825"/>
  <c r="M91" i="825"/>
  <c r="N91" i="825" s="1"/>
  <c r="K91" i="825"/>
  <c r="G91" i="825"/>
  <c r="O90" i="825"/>
  <c r="M90" i="825"/>
  <c r="K90" i="825"/>
  <c r="G90" i="825"/>
  <c r="AD89" i="825"/>
  <c r="Z89" i="825"/>
  <c r="Y89" i="825"/>
  <c r="L89" i="825"/>
  <c r="O89" i="825" s="1"/>
  <c r="K89" i="825"/>
  <c r="J89" i="825"/>
  <c r="I89" i="825"/>
  <c r="O74" i="825"/>
  <c r="M74" i="825"/>
  <c r="AF74" i="825" s="1"/>
  <c r="K74" i="825"/>
  <c r="G74" i="825"/>
  <c r="O73" i="825"/>
  <c r="M73" i="825"/>
  <c r="M89" i="825" s="1"/>
  <c r="K73" i="825"/>
  <c r="G73" i="825"/>
  <c r="AD72" i="825"/>
  <c r="Z72" i="825"/>
  <c r="Y72" i="825"/>
  <c r="L72" i="825"/>
  <c r="J72" i="825"/>
  <c r="I72" i="825"/>
  <c r="O72" i="825" s="1"/>
  <c r="O63" i="825"/>
  <c r="M63" i="825"/>
  <c r="AF63" i="825" s="1"/>
  <c r="K63" i="825"/>
  <c r="G63" i="825"/>
  <c r="O62" i="825"/>
  <c r="M62" i="825"/>
  <c r="AF62" i="825" s="1"/>
  <c r="K62" i="825"/>
  <c r="G62" i="825"/>
  <c r="O61" i="825"/>
  <c r="M61" i="825"/>
  <c r="AE61" i="825" s="1"/>
  <c r="K61" i="825"/>
  <c r="G61" i="825"/>
  <c r="AE60" i="825"/>
  <c r="O60" i="825"/>
  <c r="M60" i="825"/>
  <c r="AF60" i="825" s="1"/>
  <c r="K60" i="825"/>
  <c r="G60" i="825"/>
  <c r="O59" i="825"/>
  <c r="M59" i="825"/>
  <c r="AF59" i="825" s="1"/>
  <c r="K59" i="825"/>
  <c r="G59" i="825"/>
  <c r="O58" i="825"/>
  <c r="M58" i="825"/>
  <c r="AF58" i="825" s="1"/>
  <c r="K58" i="825"/>
  <c r="G58" i="825"/>
  <c r="O57" i="825"/>
  <c r="M57" i="825"/>
  <c r="AE57" i="825" s="1"/>
  <c r="K57" i="825"/>
  <c r="G57" i="825"/>
  <c r="AF56" i="825"/>
  <c r="O56" i="825"/>
  <c r="M56" i="825"/>
  <c r="M72" i="825" s="1"/>
  <c r="K56" i="825"/>
  <c r="G56" i="825"/>
  <c r="AD55" i="825"/>
  <c r="Z55" i="825"/>
  <c r="Y55" i="825"/>
  <c r="L55" i="825"/>
  <c r="J55" i="825"/>
  <c r="K55" i="825" s="1"/>
  <c r="I55" i="825"/>
  <c r="AE44" i="825"/>
  <c r="O44" i="825"/>
  <c r="M44" i="825"/>
  <c r="AF44" i="825" s="1"/>
  <c r="K44" i="825"/>
  <c r="G44" i="825"/>
  <c r="O43" i="825"/>
  <c r="M43" i="825"/>
  <c r="K43" i="825"/>
  <c r="G43" i="825"/>
  <c r="O42" i="825"/>
  <c r="M42" i="825"/>
  <c r="AF42" i="825" s="1"/>
  <c r="K42" i="825"/>
  <c r="G42" i="825"/>
  <c r="O41" i="825"/>
  <c r="M41" i="825"/>
  <c r="AF41" i="825" s="1"/>
  <c r="K41" i="825"/>
  <c r="G41" i="825"/>
  <c r="O40" i="825"/>
  <c r="M40" i="825"/>
  <c r="AF40" i="825" s="1"/>
  <c r="K40" i="825"/>
  <c r="G40" i="825"/>
  <c r="AE39" i="825"/>
  <c r="O39" i="825"/>
  <c r="M39" i="825"/>
  <c r="N39" i="825" s="1"/>
  <c r="K39" i="825"/>
  <c r="G39" i="825"/>
  <c r="AD38" i="825"/>
  <c r="Z38" i="825"/>
  <c r="Y38" i="825"/>
  <c r="L38" i="825"/>
  <c r="O38" i="825" s="1"/>
  <c r="J38" i="825"/>
  <c r="K38" i="825" s="1"/>
  <c r="I38" i="825"/>
  <c r="O27" i="825"/>
  <c r="M27" i="825"/>
  <c r="N27" i="825" s="1"/>
  <c r="K27" i="825"/>
  <c r="G27" i="825"/>
  <c r="P26" i="825"/>
  <c r="O26" i="825"/>
  <c r="N26" i="825"/>
  <c r="Q26" i="825" s="1"/>
  <c r="M26" i="825"/>
  <c r="AF26" i="825" s="1"/>
  <c r="K26" i="825"/>
  <c r="G26" i="825"/>
  <c r="O25" i="825"/>
  <c r="M25" i="825"/>
  <c r="AF25" i="825" s="1"/>
  <c r="K25" i="825"/>
  <c r="G25" i="825"/>
  <c r="O24" i="825"/>
  <c r="M24" i="825"/>
  <c r="AF24" i="825" s="1"/>
  <c r="K24" i="825"/>
  <c r="G24" i="825"/>
  <c r="O23" i="825"/>
  <c r="M23" i="825"/>
  <c r="N23" i="825" s="1"/>
  <c r="K23" i="825"/>
  <c r="G23" i="825"/>
  <c r="AF22" i="825"/>
  <c r="AE22" i="825"/>
  <c r="O22" i="825"/>
  <c r="M22" i="825"/>
  <c r="N22" i="825" s="1"/>
  <c r="K22" i="825"/>
  <c r="G22" i="825"/>
  <c r="AD21" i="825"/>
  <c r="Z21" i="825"/>
  <c r="Y21" i="825"/>
  <c r="L21" i="825"/>
  <c r="O21" i="825" s="1"/>
  <c r="J21" i="825"/>
  <c r="I21" i="825"/>
  <c r="K21" i="825" s="1"/>
  <c r="AF7" i="825"/>
  <c r="O7" i="825"/>
  <c r="M7" i="825"/>
  <c r="K7" i="825"/>
  <c r="G7" i="825"/>
  <c r="O6" i="825"/>
  <c r="M6" i="825"/>
  <c r="AF6" i="825" s="1"/>
  <c r="K6" i="825"/>
  <c r="G6" i="825"/>
  <c r="AE5" i="825"/>
  <c r="O5" i="825"/>
  <c r="M5" i="825"/>
  <c r="AF5" i="825" s="1"/>
  <c r="K5" i="825"/>
  <c r="G5" i="825"/>
  <c r="H2" i="825"/>
  <c r="D1" i="825"/>
  <c r="L140" i="824"/>
  <c r="J140" i="824"/>
  <c r="I140" i="824"/>
  <c r="O140" i="824" s="1"/>
  <c r="O135" i="824"/>
  <c r="M135" i="824"/>
  <c r="K135" i="824"/>
  <c r="G135" i="824"/>
  <c r="O134" i="824"/>
  <c r="M134" i="824"/>
  <c r="N134" i="824" s="1"/>
  <c r="K134" i="824"/>
  <c r="G134" i="824"/>
  <c r="AB133" i="824"/>
  <c r="O133" i="824"/>
  <c r="N133" i="824"/>
  <c r="M133" i="824"/>
  <c r="AA133" i="824" s="1"/>
  <c r="K133" i="824"/>
  <c r="G133" i="824"/>
  <c r="O132" i="824"/>
  <c r="M132" i="824"/>
  <c r="AB132" i="824" s="1"/>
  <c r="K132" i="824"/>
  <c r="G132" i="824"/>
  <c r="O131" i="824"/>
  <c r="M131" i="824"/>
  <c r="AB131" i="824" s="1"/>
  <c r="K131" i="824"/>
  <c r="G131" i="824"/>
  <c r="O130" i="824"/>
  <c r="M130" i="824"/>
  <c r="N130" i="824" s="1"/>
  <c r="K130" i="824"/>
  <c r="G130" i="824"/>
  <c r="O129" i="824"/>
  <c r="M129" i="824"/>
  <c r="AB129" i="824" s="1"/>
  <c r="K129" i="824"/>
  <c r="G129" i="824"/>
  <c r="O128" i="824"/>
  <c r="M128" i="824"/>
  <c r="AB128" i="824" s="1"/>
  <c r="K128" i="824"/>
  <c r="G128" i="824"/>
  <c r="O127" i="824"/>
  <c r="N127" i="824"/>
  <c r="Q127" i="824" s="1"/>
  <c r="M127" i="824"/>
  <c r="AB127" i="824" s="1"/>
  <c r="K127" i="824"/>
  <c r="G127" i="824"/>
  <c r="O126" i="824"/>
  <c r="M126" i="824"/>
  <c r="N126" i="824" s="1"/>
  <c r="K126" i="824"/>
  <c r="G126" i="824"/>
  <c r="O125" i="824"/>
  <c r="M125" i="824"/>
  <c r="AB125" i="824" s="1"/>
  <c r="K125" i="824"/>
  <c r="G125" i="824"/>
  <c r="O124" i="824"/>
  <c r="M124" i="824"/>
  <c r="AB124" i="824" s="1"/>
  <c r="K124" i="824"/>
  <c r="G124" i="824"/>
  <c r="L123" i="824"/>
  <c r="J123" i="824"/>
  <c r="I123" i="824"/>
  <c r="O114" i="824"/>
  <c r="M114" i="824"/>
  <c r="AA114" i="824" s="1"/>
  <c r="K114" i="824"/>
  <c r="G114" i="824"/>
  <c r="AB113" i="824"/>
  <c r="O113" i="824"/>
  <c r="M113" i="824"/>
  <c r="AA113" i="824" s="1"/>
  <c r="K113" i="824"/>
  <c r="G113" i="824"/>
  <c r="AB112" i="824"/>
  <c r="O112" i="824"/>
  <c r="N112" i="824"/>
  <c r="Q112" i="824" s="1"/>
  <c r="M112" i="824"/>
  <c r="AA112" i="824" s="1"/>
  <c r="K112" i="824"/>
  <c r="G112" i="824"/>
  <c r="AA111" i="824"/>
  <c r="O111" i="824"/>
  <c r="M111" i="824"/>
  <c r="AB111" i="824" s="1"/>
  <c r="K111" i="824"/>
  <c r="G111" i="824"/>
  <c r="O110" i="824"/>
  <c r="M110" i="824"/>
  <c r="AA110" i="824" s="1"/>
  <c r="K110" i="824"/>
  <c r="G110" i="824"/>
  <c r="O109" i="824"/>
  <c r="M109" i="824"/>
  <c r="K109" i="824"/>
  <c r="G109" i="824"/>
  <c r="O108" i="824"/>
  <c r="N108" i="824"/>
  <c r="Q108" i="824" s="1"/>
  <c r="M108" i="824"/>
  <c r="AA108" i="824" s="1"/>
  <c r="K108" i="824"/>
  <c r="G108" i="824"/>
  <c r="O107" i="824"/>
  <c r="M107" i="824"/>
  <c r="AA107" i="824" s="1"/>
  <c r="K107" i="824"/>
  <c r="G107" i="824"/>
  <c r="L106" i="824"/>
  <c r="O106" i="824" s="1"/>
  <c r="J106" i="824"/>
  <c r="K106" i="824" s="1"/>
  <c r="I106" i="824"/>
  <c r="O95" i="824"/>
  <c r="M95" i="824"/>
  <c r="K95" i="824"/>
  <c r="G95" i="824"/>
  <c r="AB94" i="824"/>
  <c r="O94" i="824"/>
  <c r="M94" i="824"/>
  <c r="N94" i="824" s="1"/>
  <c r="K94" i="824"/>
  <c r="G94" i="824"/>
  <c r="AB93" i="824"/>
  <c r="AA93" i="824"/>
  <c r="O93" i="824"/>
  <c r="N93" i="824"/>
  <c r="Q93" i="824" s="1"/>
  <c r="M93" i="824"/>
  <c r="K93" i="824"/>
  <c r="G93" i="824"/>
  <c r="O92" i="824"/>
  <c r="M92" i="824"/>
  <c r="AB92" i="824" s="1"/>
  <c r="K92" i="824"/>
  <c r="G92" i="824"/>
  <c r="O91" i="824"/>
  <c r="M91" i="824"/>
  <c r="AB91" i="824" s="1"/>
  <c r="K91" i="824"/>
  <c r="G91" i="824"/>
  <c r="O90" i="824"/>
  <c r="M90" i="824"/>
  <c r="N90" i="824" s="1"/>
  <c r="K90" i="824"/>
  <c r="G90" i="824"/>
  <c r="L89" i="824"/>
  <c r="O89" i="824" s="1"/>
  <c r="J89" i="824"/>
  <c r="K89" i="824" s="1"/>
  <c r="I89" i="824"/>
  <c r="O75" i="824"/>
  <c r="M75" i="824"/>
  <c r="K75" i="824"/>
  <c r="G75" i="824"/>
  <c r="O74" i="824"/>
  <c r="M74" i="824"/>
  <c r="AB74" i="824" s="1"/>
  <c r="K74" i="824"/>
  <c r="G74" i="824"/>
  <c r="O73" i="824"/>
  <c r="M73" i="824"/>
  <c r="K73" i="824"/>
  <c r="G73" i="824"/>
  <c r="L72" i="824"/>
  <c r="O72" i="824" s="1"/>
  <c r="J72" i="824"/>
  <c r="I72" i="824"/>
  <c r="O62" i="824"/>
  <c r="M62" i="824"/>
  <c r="AA62" i="824" s="1"/>
  <c r="K62" i="824"/>
  <c r="G62" i="824"/>
  <c r="AA61" i="824"/>
  <c r="O61" i="824"/>
  <c r="M61" i="824"/>
  <c r="N61" i="824" s="1"/>
  <c r="K61" i="824"/>
  <c r="G61" i="824"/>
  <c r="O60" i="824"/>
  <c r="M60" i="824"/>
  <c r="AB60" i="824" s="1"/>
  <c r="K60" i="824"/>
  <c r="G60" i="824"/>
  <c r="O59" i="824"/>
  <c r="M59" i="824"/>
  <c r="AB59" i="824" s="1"/>
  <c r="K59" i="824"/>
  <c r="G59" i="824"/>
  <c r="O58" i="824"/>
  <c r="M58" i="824"/>
  <c r="AA58" i="824" s="1"/>
  <c r="K58" i="824"/>
  <c r="G58" i="824"/>
  <c r="O57" i="824"/>
  <c r="M57" i="824"/>
  <c r="K57" i="824"/>
  <c r="G57" i="824"/>
  <c r="AB56" i="824"/>
  <c r="AA56" i="824"/>
  <c r="O56" i="824"/>
  <c r="M56" i="824"/>
  <c r="N56" i="824" s="1"/>
  <c r="K56" i="824"/>
  <c r="G56" i="824"/>
  <c r="L55" i="824"/>
  <c r="O55" i="824" s="1"/>
  <c r="J55" i="824"/>
  <c r="K55" i="824" s="1"/>
  <c r="I55" i="824"/>
  <c r="O43" i="824"/>
  <c r="M43" i="824"/>
  <c r="AB43" i="824" s="1"/>
  <c r="K43" i="824"/>
  <c r="G43" i="824"/>
  <c r="O42" i="824"/>
  <c r="M42" i="824"/>
  <c r="AB42" i="824" s="1"/>
  <c r="K42" i="824"/>
  <c r="G42" i="824"/>
  <c r="AB41" i="824"/>
  <c r="O41" i="824"/>
  <c r="M41" i="824"/>
  <c r="N41" i="824" s="1"/>
  <c r="K41" i="824"/>
  <c r="G41" i="824"/>
  <c r="AB40" i="824"/>
  <c r="O40" i="824"/>
  <c r="N40" i="824"/>
  <c r="Q40" i="824" s="1"/>
  <c r="M40" i="824"/>
  <c r="AA40" i="824" s="1"/>
  <c r="K40" i="824"/>
  <c r="G40" i="824"/>
  <c r="O39" i="824"/>
  <c r="M39" i="824"/>
  <c r="AB39" i="824" s="1"/>
  <c r="K39" i="824"/>
  <c r="G39" i="824"/>
  <c r="L38" i="824"/>
  <c r="J38" i="824"/>
  <c r="I38" i="824"/>
  <c r="O23" i="824"/>
  <c r="M23" i="824"/>
  <c r="AB23" i="824" s="1"/>
  <c r="K23" i="824"/>
  <c r="G23" i="824"/>
  <c r="O22" i="824"/>
  <c r="M22" i="824"/>
  <c r="AA22" i="824" s="1"/>
  <c r="K22" i="824"/>
  <c r="G22" i="824"/>
  <c r="L21" i="824"/>
  <c r="O21" i="824" s="1"/>
  <c r="J21" i="824"/>
  <c r="K21" i="824" s="1"/>
  <c r="I21" i="824"/>
  <c r="O9" i="824"/>
  <c r="M9" i="824"/>
  <c r="K9" i="824"/>
  <c r="G9" i="824"/>
  <c r="O8" i="824"/>
  <c r="M8" i="824"/>
  <c r="AB8" i="824" s="1"/>
  <c r="K8" i="824"/>
  <c r="G8" i="824"/>
  <c r="AA7" i="824"/>
  <c r="O7" i="824"/>
  <c r="M7" i="824"/>
  <c r="AB7" i="824" s="1"/>
  <c r="K7" i="824"/>
  <c r="G7" i="824"/>
  <c r="O6" i="824"/>
  <c r="M6" i="824"/>
  <c r="AB6" i="824" s="1"/>
  <c r="K6" i="824"/>
  <c r="G6" i="824"/>
  <c r="O5" i="824"/>
  <c r="M5" i="824"/>
  <c r="AA5" i="824" s="1"/>
  <c r="K5" i="824"/>
  <c r="G5" i="824"/>
  <c r="H2" i="824"/>
  <c r="D1" i="824"/>
  <c r="X34" i="823"/>
  <c r="W34" i="823"/>
  <c r="V34" i="823"/>
  <c r="P34" i="823"/>
  <c r="O34" i="823"/>
  <c r="N34" i="823"/>
  <c r="M34" i="823"/>
  <c r="G34" i="823"/>
  <c r="N16" i="823"/>
  <c r="M16" i="823"/>
  <c r="J16" i="823"/>
  <c r="I16" i="823"/>
  <c r="H16" i="823"/>
  <c r="G16" i="823"/>
  <c r="F16" i="823"/>
  <c r="E16" i="823"/>
  <c r="F8" i="823"/>
  <c r="M7" i="823"/>
  <c r="K7" i="823"/>
  <c r="I7" i="823"/>
  <c r="G7" i="823"/>
  <c r="F7" i="823"/>
  <c r="E7" i="823"/>
  <c r="M6" i="823"/>
  <c r="K6" i="823"/>
  <c r="I6" i="823"/>
  <c r="G6" i="823"/>
  <c r="F6" i="823"/>
  <c r="E6" i="823"/>
  <c r="AD140" i="822"/>
  <c r="Z140" i="822"/>
  <c r="Y140" i="822"/>
  <c r="M140" i="822"/>
  <c r="AF140" i="822" s="1"/>
  <c r="AG124" i="822" s="1"/>
  <c r="L140" i="822"/>
  <c r="J140" i="822"/>
  <c r="I140" i="822"/>
  <c r="O126" i="822"/>
  <c r="M126" i="822"/>
  <c r="AF126" i="822" s="1"/>
  <c r="K126" i="822"/>
  <c r="G126" i="822"/>
  <c r="AE125" i="822"/>
  <c r="O125" i="822"/>
  <c r="M125" i="822"/>
  <c r="AF125" i="822" s="1"/>
  <c r="K125" i="822"/>
  <c r="G125" i="822"/>
  <c r="AF124" i="822"/>
  <c r="AE124" i="822"/>
  <c r="O124" i="822"/>
  <c r="N124" i="822"/>
  <c r="M124" i="822"/>
  <c r="K124" i="822"/>
  <c r="G124" i="822"/>
  <c r="AD123" i="822"/>
  <c r="Z123" i="822"/>
  <c r="Y123" i="822"/>
  <c r="L123" i="822"/>
  <c r="J123" i="822"/>
  <c r="K123" i="822" s="1"/>
  <c r="I123" i="822"/>
  <c r="AF109" i="822"/>
  <c r="O109" i="822"/>
  <c r="M109" i="822"/>
  <c r="AE109" i="822" s="1"/>
  <c r="K109" i="822"/>
  <c r="G109" i="822"/>
  <c r="O108" i="822"/>
  <c r="N108" i="822"/>
  <c r="M108" i="822"/>
  <c r="AF108" i="822" s="1"/>
  <c r="K108" i="822"/>
  <c r="G108" i="822"/>
  <c r="O107" i="822"/>
  <c r="M107" i="822"/>
  <c r="N107" i="822" s="1"/>
  <c r="K107" i="822"/>
  <c r="G107" i="822"/>
  <c r="AD106" i="822"/>
  <c r="Z106" i="822"/>
  <c r="Y106" i="822"/>
  <c r="L106" i="822"/>
  <c r="J106" i="822"/>
  <c r="I106" i="822"/>
  <c r="O91" i="822"/>
  <c r="M91" i="822"/>
  <c r="N91" i="822" s="1"/>
  <c r="K91" i="822"/>
  <c r="G91" i="822"/>
  <c r="O90" i="822"/>
  <c r="M90" i="822"/>
  <c r="AF90" i="822" s="1"/>
  <c r="K90" i="822"/>
  <c r="G90" i="822"/>
  <c r="AD89" i="822"/>
  <c r="Z89" i="822"/>
  <c r="Y89" i="822"/>
  <c r="L89" i="822"/>
  <c r="O89" i="822" s="1"/>
  <c r="J89" i="822"/>
  <c r="K89" i="822" s="1"/>
  <c r="I89" i="822"/>
  <c r="O74" i="822"/>
  <c r="M74" i="822"/>
  <c r="AF74" i="822" s="1"/>
  <c r="K74" i="822"/>
  <c r="G74" i="822"/>
  <c r="O73" i="822"/>
  <c r="M73" i="822"/>
  <c r="K73" i="822"/>
  <c r="G73" i="822"/>
  <c r="AD72" i="822"/>
  <c r="Z72" i="822"/>
  <c r="Y72" i="822"/>
  <c r="L72" i="822"/>
  <c r="K72" i="822"/>
  <c r="J72" i="822"/>
  <c r="I72" i="822"/>
  <c r="O63" i="822"/>
  <c r="M63" i="822"/>
  <c r="AF63" i="822" s="1"/>
  <c r="K63" i="822"/>
  <c r="G63" i="822"/>
  <c r="O62" i="822"/>
  <c r="M62" i="822"/>
  <c r="AE62" i="822" s="1"/>
  <c r="K62" i="822"/>
  <c r="G62" i="822"/>
  <c r="O61" i="822"/>
  <c r="M61" i="822"/>
  <c r="K61" i="822"/>
  <c r="G61" i="822"/>
  <c r="O60" i="822"/>
  <c r="M60" i="822"/>
  <c r="AF60" i="822" s="1"/>
  <c r="K60" i="822"/>
  <c r="G60" i="822"/>
  <c r="O59" i="822"/>
  <c r="M59" i="822"/>
  <c r="AF59" i="822" s="1"/>
  <c r="K59" i="822"/>
  <c r="G59" i="822"/>
  <c r="AF58" i="822"/>
  <c r="O58" i="822"/>
  <c r="M58" i="822"/>
  <c r="AE58" i="822" s="1"/>
  <c r="K58" i="822"/>
  <c r="G58" i="822"/>
  <c r="O57" i="822"/>
  <c r="M57" i="822"/>
  <c r="AE57" i="822" s="1"/>
  <c r="K57" i="822"/>
  <c r="G57" i="822"/>
  <c r="AE56" i="822"/>
  <c r="O56" i="822"/>
  <c r="M56" i="822"/>
  <c r="K56" i="822"/>
  <c r="G56" i="822"/>
  <c r="AD55" i="822"/>
  <c r="Z55" i="822"/>
  <c r="Y55" i="822"/>
  <c r="L55" i="822"/>
  <c r="O55" i="822" s="1"/>
  <c r="J55" i="822"/>
  <c r="K55" i="822" s="1"/>
  <c r="I55" i="822"/>
  <c r="O45" i="822"/>
  <c r="M45" i="822"/>
  <c r="K45" i="822"/>
  <c r="G45" i="822"/>
  <c r="O44" i="822"/>
  <c r="M44" i="822"/>
  <c r="N44" i="822" s="1"/>
  <c r="K44" i="822"/>
  <c r="G44" i="822"/>
  <c r="O43" i="822"/>
  <c r="M43" i="822"/>
  <c r="AF43" i="822" s="1"/>
  <c r="K43" i="822"/>
  <c r="G43" i="822"/>
  <c r="O42" i="822"/>
  <c r="M42" i="822"/>
  <c r="AF42" i="822" s="1"/>
  <c r="K42" i="822"/>
  <c r="G42" i="822"/>
  <c r="O41" i="822"/>
  <c r="M41" i="822"/>
  <c r="K41" i="822"/>
  <c r="G41" i="822"/>
  <c r="O40" i="822"/>
  <c r="M40" i="822"/>
  <c r="N40" i="822" s="1"/>
  <c r="K40" i="822"/>
  <c r="G40" i="822"/>
  <c r="AF39" i="822"/>
  <c r="AE39" i="822"/>
  <c r="O39" i="822"/>
  <c r="M39" i="822"/>
  <c r="K39" i="822"/>
  <c r="G39" i="822"/>
  <c r="AD38" i="822"/>
  <c r="Z38" i="822"/>
  <c r="Y38" i="822"/>
  <c r="L38" i="822"/>
  <c r="J38" i="822"/>
  <c r="K38" i="822" s="1"/>
  <c r="I38" i="822"/>
  <c r="AF27" i="822"/>
  <c r="O27" i="822"/>
  <c r="M27" i="822"/>
  <c r="AE27" i="822" s="1"/>
  <c r="K27" i="822"/>
  <c r="G27" i="822"/>
  <c r="O26" i="822"/>
  <c r="M26" i="822"/>
  <c r="AF26" i="822" s="1"/>
  <c r="K26" i="822"/>
  <c r="G26" i="822"/>
  <c r="O25" i="822"/>
  <c r="M25" i="822"/>
  <c r="AF25" i="822" s="1"/>
  <c r="K25" i="822"/>
  <c r="G25" i="822"/>
  <c r="AE24" i="822"/>
  <c r="O24" i="822"/>
  <c r="N24" i="822"/>
  <c r="P24" i="822" s="1"/>
  <c r="M24" i="822"/>
  <c r="AF24" i="822" s="1"/>
  <c r="K24" i="822"/>
  <c r="G24" i="822"/>
  <c r="O23" i="822"/>
  <c r="M23" i="822"/>
  <c r="AF23" i="822" s="1"/>
  <c r="K23" i="822"/>
  <c r="G23" i="822"/>
  <c r="O22" i="822"/>
  <c r="M22" i="822"/>
  <c r="K22" i="822"/>
  <c r="G22" i="822"/>
  <c r="AD21" i="822"/>
  <c r="AD2" i="822" s="1"/>
  <c r="R6" i="820" s="1"/>
  <c r="Z21" i="822"/>
  <c r="Z2" i="822" s="1"/>
  <c r="P6" i="820" s="1"/>
  <c r="Y21" i="822"/>
  <c r="L21" i="822"/>
  <c r="O21" i="822" s="1"/>
  <c r="J21" i="822"/>
  <c r="I21" i="822"/>
  <c r="K21" i="822" s="1"/>
  <c r="O7" i="822"/>
  <c r="M7" i="822"/>
  <c r="AE7" i="822" s="1"/>
  <c r="K7" i="822"/>
  <c r="G7" i="822"/>
  <c r="O6" i="822"/>
  <c r="M6" i="822"/>
  <c r="AE6" i="822" s="1"/>
  <c r="K6" i="822"/>
  <c r="G6" i="822"/>
  <c r="O5" i="822"/>
  <c r="M5" i="822"/>
  <c r="K5" i="822"/>
  <c r="G5" i="822"/>
  <c r="H2" i="822"/>
  <c r="D1" i="822"/>
  <c r="L140" i="821"/>
  <c r="J140" i="821"/>
  <c r="K140" i="821" s="1"/>
  <c r="I140" i="821"/>
  <c r="O135" i="821"/>
  <c r="M135" i="821"/>
  <c r="N135" i="821" s="1"/>
  <c r="K135" i="821"/>
  <c r="G135" i="821"/>
  <c r="O134" i="821"/>
  <c r="M134" i="821"/>
  <c r="AB134" i="821" s="1"/>
  <c r="K134" i="821"/>
  <c r="G134" i="821"/>
  <c r="AB133" i="821"/>
  <c r="AA133" i="821"/>
  <c r="O133" i="821"/>
  <c r="M133" i="821"/>
  <c r="N133" i="821" s="1"/>
  <c r="K133" i="821"/>
  <c r="G133" i="821"/>
  <c r="AB132" i="821"/>
  <c r="O132" i="821"/>
  <c r="M132" i="821"/>
  <c r="N132" i="821" s="1"/>
  <c r="K132" i="821"/>
  <c r="G132" i="821"/>
  <c r="O131" i="821"/>
  <c r="M131" i="821"/>
  <c r="N131" i="821" s="1"/>
  <c r="K131" i="821"/>
  <c r="G131" i="821"/>
  <c r="O130" i="821"/>
  <c r="M130" i="821"/>
  <c r="AB130" i="821" s="1"/>
  <c r="K130" i="821"/>
  <c r="G130" i="821"/>
  <c r="AB129" i="821"/>
  <c r="AA129" i="821"/>
  <c r="O129" i="821"/>
  <c r="M129" i="821"/>
  <c r="N129" i="821" s="1"/>
  <c r="K129" i="821"/>
  <c r="G129" i="821"/>
  <c r="AB128" i="821"/>
  <c r="O128" i="821"/>
  <c r="M128" i="821"/>
  <c r="N128" i="821" s="1"/>
  <c r="K128" i="821"/>
  <c r="G128" i="821"/>
  <c r="O127" i="821"/>
  <c r="M127" i="821"/>
  <c r="N127" i="821" s="1"/>
  <c r="K127" i="821"/>
  <c r="G127" i="821"/>
  <c r="O126" i="821"/>
  <c r="M126" i="821"/>
  <c r="AB126" i="821" s="1"/>
  <c r="K126" i="821"/>
  <c r="G126" i="821"/>
  <c r="AA125" i="821"/>
  <c r="O125" i="821"/>
  <c r="M125" i="821"/>
  <c r="K125" i="821"/>
  <c r="G125" i="821"/>
  <c r="O124" i="821"/>
  <c r="N124" i="821"/>
  <c r="M124" i="821"/>
  <c r="AA124" i="821" s="1"/>
  <c r="K124" i="821"/>
  <c r="G124" i="821"/>
  <c r="L123" i="821"/>
  <c r="J123" i="821"/>
  <c r="I123" i="821"/>
  <c r="O114" i="821"/>
  <c r="M114" i="821"/>
  <c r="N114" i="821" s="1"/>
  <c r="K114" i="821"/>
  <c r="G114" i="821"/>
  <c r="O113" i="821"/>
  <c r="M113" i="821"/>
  <c r="AB113" i="821" s="1"/>
  <c r="K113" i="821"/>
  <c r="G113" i="821"/>
  <c r="O112" i="821"/>
  <c r="M112" i="821"/>
  <c r="AB112" i="821" s="1"/>
  <c r="K112" i="821"/>
  <c r="G112" i="821"/>
  <c r="O111" i="821"/>
  <c r="M111" i="821"/>
  <c r="AA111" i="821" s="1"/>
  <c r="K111" i="821"/>
  <c r="G111" i="821"/>
  <c r="O110" i="821"/>
  <c r="M110" i="821"/>
  <c r="N110" i="821" s="1"/>
  <c r="K110" i="821"/>
  <c r="G110" i="821"/>
  <c r="AB109" i="821"/>
  <c r="AA109" i="821"/>
  <c r="O109" i="821"/>
  <c r="M109" i="821"/>
  <c r="N109" i="821" s="1"/>
  <c r="Q109" i="821" s="1"/>
  <c r="K109" i="821"/>
  <c r="G109" i="821"/>
  <c r="O108" i="821"/>
  <c r="M108" i="821"/>
  <c r="AB108" i="821" s="1"/>
  <c r="K108" i="821"/>
  <c r="G108" i="821"/>
  <c r="O107" i="821"/>
  <c r="M107" i="821"/>
  <c r="AB107" i="821" s="1"/>
  <c r="K107" i="821"/>
  <c r="G107" i="821"/>
  <c r="L106" i="821"/>
  <c r="J106" i="821"/>
  <c r="I106" i="821"/>
  <c r="AA93" i="821"/>
  <c r="O93" i="821"/>
  <c r="M93" i="821"/>
  <c r="N93" i="821" s="1"/>
  <c r="K93" i="821"/>
  <c r="G93" i="821"/>
  <c r="O92" i="821"/>
  <c r="M92" i="821"/>
  <c r="N92" i="821" s="1"/>
  <c r="K92" i="821"/>
  <c r="G92" i="821"/>
  <c r="AA91" i="821"/>
  <c r="O91" i="821"/>
  <c r="M91" i="821"/>
  <c r="N91" i="821" s="1"/>
  <c r="K91" i="821"/>
  <c r="G91" i="821"/>
  <c r="O90" i="821"/>
  <c r="M90" i="821"/>
  <c r="K90" i="821"/>
  <c r="G90" i="821"/>
  <c r="L89" i="821"/>
  <c r="O89" i="821" s="1"/>
  <c r="J89" i="821"/>
  <c r="K89" i="821" s="1"/>
  <c r="I89" i="821"/>
  <c r="O75" i="821"/>
  <c r="M75" i="821"/>
  <c r="N75" i="821" s="1"/>
  <c r="K75" i="821"/>
  <c r="G75" i="821"/>
  <c r="AB74" i="821"/>
  <c r="O74" i="821"/>
  <c r="M74" i="821"/>
  <c r="N74" i="821" s="1"/>
  <c r="K74" i="821"/>
  <c r="G74" i="821"/>
  <c r="O73" i="821"/>
  <c r="M73" i="821"/>
  <c r="K73" i="821"/>
  <c r="G73" i="821"/>
  <c r="L72" i="821"/>
  <c r="O72" i="821" s="1"/>
  <c r="J72" i="821"/>
  <c r="K72" i="821" s="1"/>
  <c r="I72" i="821"/>
  <c r="O61" i="821"/>
  <c r="M61" i="821"/>
  <c r="AB61" i="821" s="1"/>
  <c r="K61" i="821"/>
  <c r="G61" i="821"/>
  <c r="O60" i="821"/>
  <c r="M60" i="821"/>
  <c r="AA60" i="821" s="1"/>
  <c r="K60" i="821"/>
  <c r="G60" i="821"/>
  <c r="O59" i="821"/>
  <c r="M59" i="821"/>
  <c r="N59" i="821" s="1"/>
  <c r="K59" i="821"/>
  <c r="G59" i="821"/>
  <c r="O58" i="821"/>
  <c r="N58" i="821"/>
  <c r="Q58" i="821" s="1"/>
  <c r="M58" i="821"/>
  <c r="AB58" i="821" s="1"/>
  <c r="K58" i="821"/>
  <c r="G58" i="821"/>
  <c r="O57" i="821"/>
  <c r="M57" i="821"/>
  <c r="K57" i="821"/>
  <c r="G57" i="821"/>
  <c r="O56" i="821"/>
  <c r="M56" i="821"/>
  <c r="AB56" i="821" s="1"/>
  <c r="K56" i="821"/>
  <c r="G56" i="821"/>
  <c r="L55" i="821"/>
  <c r="O55" i="821" s="1"/>
  <c r="J55" i="821"/>
  <c r="K55" i="821" s="1"/>
  <c r="I55" i="821"/>
  <c r="O44" i="821"/>
  <c r="M44" i="821"/>
  <c r="AB44" i="821" s="1"/>
  <c r="K44" i="821"/>
  <c r="G44" i="821"/>
  <c r="O43" i="821"/>
  <c r="M43" i="821"/>
  <c r="N43" i="821" s="1"/>
  <c r="K43" i="821"/>
  <c r="G43" i="821"/>
  <c r="O42" i="821"/>
  <c r="M42" i="821"/>
  <c r="AB42" i="821" s="1"/>
  <c r="K42" i="821"/>
  <c r="G42" i="821"/>
  <c r="O41" i="821"/>
  <c r="N41" i="821"/>
  <c r="Q41" i="821" s="1"/>
  <c r="M41" i="821"/>
  <c r="AB41" i="821" s="1"/>
  <c r="K41" i="821"/>
  <c r="G41" i="821"/>
  <c r="O40" i="821"/>
  <c r="M40" i="821"/>
  <c r="AB40" i="821" s="1"/>
  <c r="K40" i="821"/>
  <c r="G40" i="821"/>
  <c r="O39" i="821"/>
  <c r="M39" i="821"/>
  <c r="K39" i="821"/>
  <c r="G39" i="821"/>
  <c r="L38" i="821"/>
  <c r="J38" i="821"/>
  <c r="K38" i="821" s="1"/>
  <c r="I38" i="821"/>
  <c r="O24" i="821"/>
  <c r="M24" i="821"/>
  <c r="AB24" i="821" s="1"/>
  <c r="K24" i="821"/>
  <c r="G24" i="821"/>
  <c r="O23" i="821"/>
  <c r="M23" i="821"/>
  <c r="AB23" i="821" s="1"/>
  <c r="K23" i="821"/>
  <c r="G23" i="821"/>
  <c r="O22" i="821"/>
  <c r="M22" i="821"/>
  <c r="AA22" i="821" s="1"/>
  <c r="K22" i="821"/>
  <c r="G22" i="821"/>
  <c r="L21" i="821"/>
  <c r="K21" i="821"/>
  <c r="J21" i="821"/>
  <c r="I21" i="821"/>
  <c r="O9" i="821"/>
  <c r="M9" i="821"/>
  <c r="N9" i="821" s="1"/>
  <c r="K9" i="821"/>
  <c r="G9" i="821"/>
  <c r="AB8" i="821"/>
  <c r="AA8" i="821"/>
  <c r="O8" i="821"/>
  <c r="M8" i="821"/>
  <c r="N8" i="821" s="1"/>
  <c r="Q8" i="821" s="1"/>
  <c r="K8" i="821"/>
  <c r="G8" i="821"/>
  <c r="O7" i="821"/>
  <c r="M7" i="821"/>
  <c r="K7" i="821"/>
  <c r="G7" i="821"/>
  <c r="O6" i="821"/>
  <c r="M6" i="821"/>
  <c r="AA6" i="821" s="1"/>
  <c r="K6" i="821"/>
  <c r="G6" i="821"/>
  <c r="AA5" i="821"/>
  <c r="O5" i="821"/>
  <c r="M5" i="821"/>
  <c r="K5" i="821"/>
  <c r="G5" i="821"/>
  <c r="H2" i="821"/>
  <c r="D1" i="821"/>
  <c r="F3" i="820" s="1"/>
  <c r="X34" i="820"/>
  <c r="W34" i="820"/>
  <c r="V34" i="820"/>
  <c r="M8" i="820" s="1"/>
  <c r="P34" i="820"/>
  <c r="O34" i="820"/>
  <c r="N34" i="820"/>
  <c r="M34" i="820"/>
  <c r="G34" i="820"/>
  <c r="N16" i="820"/>
  <c r="M16" i="820"/>
  <c r="J16" i="820"/>
  <c r="I16" i="820"/>
  <c r="H16" i="820"/>
  <c r="G16" i="820"/>
  <c r="F16" i="820"/>
  <c r="E16" i="820"/>
  <c r="F8" i="820"/>
  <c r="M7" i="820"/>
  <c r="K7" i="820"/>
  <c r="I7" i="820"/>
  <c r="G7" i="820"/>
  <c r="F7" i="820"/>
  <c r="E7" i="820"/>
  <c r="M6" i="820"/>
  <c r="K6" i="820"/>
  <c r="I6" i="820"/>
  <c r="G6" i="820"/>
  <c r="F6" i="820"/>
  <c r="E6" i="820"/>
  <c r="AD140" i="819"/>
  <c r="Z140" i="819"/>
  <c r="Y140" i="819"/>
  <c r="L140" i="819"/>
  <c r="J140" i="819"/>
  <c r="I140" i="819"/>
  <c r="O126" i="819"/>
  <c r="M126" i="819"/>
  <c r="AF126" i="819" s="1"/>
  <c r="K126" i="819"/>
  <c r="G126" i="819"/>
  <c r="O125" i="819"/>
  <c r="M125" i="819"/>
  <c r="AF125" i="819" s="1"/>
  <c r="K125" i="819"/>
  <c r="G125" i="819"/>
  <c r="AF124" i="819"/>
  <c r="O124" i="819"/>
  <c r="M124" i="819"/>
  <c r="N124" i="819" s="1"/>
  <c r="K124" i="819"/>
  <c r="G124" i="819"/>
  <c r="AD123" i="819"/>
  <c r="Z123" i="819"/>
  <c r="Y123" i="819"/>
  <c r="L123" i="819"/>
  <c r="J123" i="819"/>
  <c r="I123" i="819"/>
  <c r="O109" i="819"/>
  <c r="M109" i="819"/>
  <c r="K109" i="819"/>
  <c r="G109" i="819"/>
  <c r="O108" i="819"/>
  <c r="M108" i="819"/>
  <c r="N108" i="819" s="1"/>
  <c r="K108" i="819"/>
  <c r="G108" i="819"/>
  <c r="O107" i="819"/>
  <c r="M107" i="819"/>
  <c r="N107" i="819" s="1"/>
  <c r="K107" i="819"/>
  <c r="G107" i="819"/>
  <c r="AD106" i="819"/>
  <c r="Z106" i="819"/>
  <c r="Y106" i="819"/>
  <c r="L106" i="819"/>
  <c r="O106" i="819" s="1"/>
  <c r="J106" i="819"/>
  <c r="I106" i="819"/>
  <c r="O91" i="819"/>
  <c r="M91" i="819"/>
  <c r="N91" i="819" s="1"/>
  <c r="K91" i="819"/>
  <c r="G91" i="819"/>
  <c r="AF90" i="819"/>
  <c r="AE90" i="819"/>
  <c r="O90" i="819"/>
  <c r="N90" i="819"/>
  <c r="Q90" i="819" s="1"/>
  <c r="M90" i="819"/>
  <c r="K90" i="819"/>
  <c r="G90" i="819"/>
  <c r="AD89" i="819"/>
  <c r="Z89" i="819"/>
  <c r="Y89" i="819"/>
  <c r="L89" i="819"/>
  <c r="O89" i="819" s="1"/>
  <c r="J89" i="819"/>
  <c r="I89" i="819"/>
  <c r="O74" i="819"/>
  <c r="N74" i="819"/>
  <c r="Q74" i="819" s="1"/>
  <c r="M74" i="819"/>
  <c r="AF74" i="819" s="1"/>
  <c r="K74" i="819"/>
  <c r="G74" i="819"/>
  <c r="O73" i="819"/>
  <c r="M73" i="819"/>
  <c r="M89" i="819" s="1"/>
  <c r="K73" i="819"/>
  <c r="G73" i="819"/>
  <c r="AD72" i="819"/>
  <c r="AD2" i="819" s="1"/>
  <c r="R6" i="817" s="1"/>
  <c r="Z72" i="819"/>
  <c r="Y72" i="819"/>
  <c r="O72" i="819"/>
  <c r="L72" i="819"/>
  <c r="J72" i="819"/>
  <c r="K72" i="819" s="1"/>
  <c r="I72" i="819"/>
  <c r="O63" i="819"/>
  <c r="M63" i="819"/>
  <c r="AF63" i="819" s="1"/>
  <c r="K63" i="819"/>
  <c r="G63" i="819"/>
  <c r="AF62" i="819"/>
  <c r="O62" i="819"/>
  <c r="N62" i="819"/>
  <c r="M62" i="819"/>
  <c r="AE62" i="819" s="1"/>
  <c r="K62" i="819"/>
  <c r="G62" i="819"/>
  <c r="O61" i="819"/>
  <c r="M61" i="819"/>
  <c r="K61" i="819"/>
  <c r="G61" i="819"/>
  <c r="O60" i="819"/>
  <c r="M60" i="819"/>
  <c r="N60" i="819" s="1"/>
  <c r="K60" i="819"/>
  <c r="G60" i="819"/>
  <c r="O59" i="819"/>
  <c r="M59" i="819"/>
  <c r="AF59" i="819" s="1"/>
  <c r="K59" i="819"/>
  <c r="G59" i="819"/>
  <c r="O58" i="819"/>
  <c r="M58" i="819"/>
  <c r="AF58" i="819" s="1"/>
  <c r="K58" i="819"/>
  <c r="G58" i="819"/>
  <c r="O57" i="819"/>
  <c r="M57" i="819"/>
  <c r="K57" i="819"/>
  <c r="G57" i="819"/>
  <c r="O56" i="819"/>
  <c r="M56" i="819"/>
  <c r="K56" i="819"/>
  <c r="G56" i="819"/>
  <c r="AD55" i="819"/>
  <c r="Z55" i="819"/>
  <c r="Y55" i="819"/>
  <c r="L55" i="819"/>
  <c r="J55" i="819"/>
  <c r="K55" i="819" s="1"/>
  <c r="I55" i="819"/>
  <c r="AE44" i="819"/>
  <c r="O44" i="819"/>
  <c r="M44" i="819"/>
  <c r="N44" i="819" s="1"/>
  <c r="K44" i="819"/>
  <c r="G44" i="819"/>
  <c r="O43" i="819"/>
  <c r="M43" i="819"/>
  <c r="N43" i="819" s="1"/>
  <c r="K43" i="819"/>
  <c r="G43" i="819"/>
  <c r="O42" i="819"/>
  <c r="M42" i="819"/>
  <c r="AF42" i="819" s="1"/>
  <c r="K42" i="819"/>
  <c r="G42" i="819"/>
  <c r="O41" i="819"/>
  <c r="M41" i="819"/>
  <c r="AF41" i="819" s="1"/>
  <c r="K41" i="819"/>
  <c r="G41" i="819"/>
  <c r="O40" i="819"/>
  <c r="M40" i="819"/>
  <c r="K40" i="819"/>
  <c r="G40" i="819"/>
  <c r="AF39" i="819"/>
  <c r="AE39" i="819"/>
  <c r="O39" i="819"/>
  <c r="M39" i="819"/>
  <c r="K39" i="819"/>
  <c r="G39" i="819"/>
  <c r="AD38" i="819"/>
  <c r="Z38" i="819"/>
  <c r="Y38" i="819"/>
  <c r="L38" i="819"/>
  <c r="J38" i="819"/>
  <c r="I38" i="819"/>
  <c r="O38" i="819" s="1"/>
  <c r="AF27" i="819"/>
  <c r="AE27" i="819"/>
  <c r="Q27" i="819"/>
  <c r="O27" i="819"/>
  <c r="N27" i="819"/>
  <c r="P27" i="819" s="1"/>
  <c r="M27" i="819"/>
  <c r="K27" i="819"/>
  <c r="G27" i="819"/>
  <c r="O26" i="819"/>
  <c r="N26" i="819"/>
  <c r="Q26" i="819" s="1"/>
  <c r="M26" i="819"/>
  <c r="AF26" i="819" s="1"/>
  <c r="K26" i="819"/>
  <c r="G26" i="819"/>
  <c r="O25" i="819"/>
  <c r="M25" i="819"/>
  <c r="AF25" i="819" s="1"/>
  <c r="K25" i="819"/>
  <c r="G25" i="819"/>
  <c r="O24" i="819"/>
  <c r="M24" i="819"/>
  <c r="AF24" i="819" s="1"/>
  <c r="K24" i="819"/>
  <c r="G24" i="819"/>
  <c r="AF23" i="819"/>
  <c r="AE23" i="819"/>
  <c r="Q23" i="819"/>
  <c r="O23" i="819"/>
  <c r="M23" i="819"/>
  <c r="N23" i="819" s="1"/>
  <c r="P23" i="819" s="1"/>
  <c r="K23" i="819"/>
  <c r="G23" i="819"/>
  <c r="O22" i="819"/>
  <c r="M22" i="819"/>
  <c r="N22" i="819" s="1"/>
  <c r="K22" i="819"/>
  <c r="G22" i="819"/>
  <c r="AD21" i="819"/>
  <c r="Z21" i="819"/>
  <c r="Y21" i="819"/>
  <c r="L21" i="819"/>
  <c r="J21" i="819"/>
  <c r="K21" i="819" s="1"/>
  <c r="I21" i="819"/>
  <c r="O7" i="819"/>
  <c r="M7" i="819"/>
  <c r="N7" i="819" s="1"/>
  <c r="K7" i="819"/>
  <c r="G7" i="819"/>
  <c r="O6" i="819"/>
  <c r="M6" i="819"/>
  <c r="AF6" i="819" s="1"/>
  <c r="K6" i="819"/>
  <c r="G6" i="819"/>
  <c r="O5" i="819"/>
  <c r="M5" i="819"/>
  <c r="K5" i="819"/>
  <c r="G5" i="819"/>
  <c r="H2" i="819"/>
  <c r="D1" i="819"/>
  <c r="L140" i="818"/>
  <c r="O140" i="818" s="1"/>
  <c r="J140" i="818"/>
  <c r="K140" i="818" s="1"/>
  <c r="I140" i="818"/>
  <c r="O135" i="818"/>
  <c r="M135" i="818"/>
  <c r="K135" i="818"/>
  <c r="G135" i="818"/>
  <c r="O134" i="818"/>
  <c r="M134" i="818"/>
  <c r="N134" i="818" s="1"/>
  <c r="K134" i="818"/>
  <c r="G134" i="818"/>
  <c r="O133" i="818"/>
  <c r="M133" i="818"/>
  <c r="AB133" i="818" s="1"/>
  <c r="K133" i="818"/>
  <c r="G133" i="818"/>
  <c r="O132" i="818"/>
  <c r="M132" i="818"/>
  <c r="AB132" i="818" s="1"/>
  <c r="K132" i="818"/>
  <c r="G132" i="818"/>
  <c r="O131" i="818"/>
  <c r="M131" i="818"/>
  <c r="K131" i="818"/>
  <c r="G131" i="818"/>
  <c r="O130" i="818"/>
  <c r="M130" i="818"/>
  <c r="AB130" i="818" s="1"/>
  <c r="K130" i="818"/>
  <c r="G130" i="818"/>
  <c r="O129" i="818"/>
  <c r="M129" i="818"/>
  <c r="AB129" i="818" s="1"/>
  <c r="K129" i="818"/>
  <c r="G129" i="818"/>
  <c r="O128" i="818"/>
  <c r="M128" i="818"/>
  <c r="AB128" i="818" s="1"/>
  <c r="K128" i="818"/>
  <c r="G128" i="818"/>
  <c r="AA127" i="818"/>
  <c r="O127" i="818"/>
  <c r="M127" i="818"/>
  <c r="N127" i="818" s="1"/>
  <c r="K127" i="818"/>
  <c r="G127" i="818"/>
  <c r="O126" i="818"/>
  <c r="M126" i="818"/>
  <c r="AB126" i="818" s="1"/>
  <c r="K126" i="818"/>
  <c r="G126" i="818"/>
  <c r="O125" i="818"/>
  <c r="M125" i="818"/>
  <c r="AB125" i="818" s="1"/>
  <c r="K125" i="818"/>
  <c r="G125" i="818"/>
  <c r="AB124" i="818"/>
  <c r="O124" i="818"/>
  <c r="N124" i="818"/>
  <c r="Q124" i="818" s="1"/>
  <c r="M124" i="818"/>
  <c r="AA124" i="818" s="1"/>
  <c r="K124" i="818"/>
  <c r="G124" i="818"/>
  <c r="L123" i="818"/>
  <c r="O123" i="818" s="1"/>
  <c r="K123" i="818"/>
  <c r="J123" i="818"/>
  <c r="I123" i="818"/>
  <c r="AB113" i="818"/>
  <c r="O113" i="818"/>
  <c r="M113" i="818"/>
  <c r="AA113" i="818" s="1"/>
  <c r="K113" i="818"/>
  <c r="G113" i="818"/>
  <c r="O112" i="818"/>
  <c r="M112" i="818"/>
  <c r="N112" i="818" s="1"/>
  <c r="K112" i="818"/>
  <c r="G112" i="818"/>
  <c r="O111" i="818"/>
  <c r="M111" i="818"/>
  <c r="AB111" i="818" s="1"/>
  <c r="K111" i="818"/>
  <c r="G111" i="818"/>
  <c r="O110" i="818"/>
  <c r="M110" i="818"/>
  <c r="AB110" i="818" s="1"/>
  <c r="K110" i="818"/>
  <c r="G110" i="818"/>
  <c r="O109" i="818"/>
  <c r="M109" i="818"/>
  <c r="AA109" i="818" s="1"/>
  <c r="K109" i="818"/>
  <c r="G109" i="818"/>
  <c r="O108" i="818"/>
  <c r="M108" i="818"/>
  <c r="N108" i="818" s="1"/>
  <c r="K108" i="818"/>
  <c r="G108" i="818"/>
  <c r="O107" i="818"/>
  <c r="M107" i="818"/>
  <c r="K107" i="818"/>
  <c r="G107" i="818"/>
  <c r="L106" i="818"/>
  <c r="J106" i="818"/>
  <c r="I106" i="818"/>
  <c r="O94" i="818"/>
  <c r="N94" i="818"/>
  <c r="Q94" i="818" s="1"/>
  <c r="M94" i="818"/>
  <c r="AB94" i="818" s="1"/>
  <c r="K94" i="818"/>
  <c r="G94" i="818"/>
  <c r="O93" i="818"/>
  <c r="M93" i="818"/>
  <c r="AB93" i="818" s="1"/>
  <c r="K93" i="818"/>
  <c r="G93" i="818"/>
  <c r="O92" i="818"/>
  <c r="M92" i="818"/>
  <c r="K92" i="818"/>
  <c r="G92" i="818"/>
  <c r="O91" i="818"/>
  <c r="M91" i="818"/>
  <c r="AB91" i="818" s="1"/>
  <c r="K91" i="818"/>
  <c r="G91" i="818"/>
  <c r="O90" i="818"/>
  <c r="M90" i="818"/>
  <c r="AB90" i="818" s="1"/>
  <c r="K90" i="818"/>
  <c r="G90" i="818"/>
  <c r="L89" i="818"/>
  <c r="J89" i="818"/>
  <c r="I89" i="818"/>
  <c r="O75" i="818"/>
  <c r="M75" i="818"/>
  <c r="K75" i="818"/>
  <c r="G75" i="818"/>
  <c r="O74" i="818"/>
  <c r="M74" i="818"/>
  <c r="N74" i="818" s="1"/>
  <c r="K74" i="818"/>
  <c r="G74" i="818"/>
  <c r="O73" i="818"/>
  <c r="N73" i="818"/>
  <c r="P73" i="818" s="1"/>
  <c r="M73" i="818"/>
  <c r="AB73" i="818" s="1"/>
  <c r="K73" i="818"/>
  <c r="G73" i="818"/>
  <c r="L72" i="818"/>
  <c r="J72" i="818"/>
  <c r="K72" i="818" s="1"/>
  <c r="I72" i="818"/>
  <c r="O61" i="818"/>
  <c r="M61" i="818"/>
  <c r="AB61" i="818" s="1"/>
  <c r="K61" i="818"/>
  <c r="G61" i="818"/>
  <c r="O60" i="818"/>
  <c r="M60" i="818"/>
  <c r="AB60" i="818" s="1"/>
  <c r="K60" i="818"/>
  <c r="G60" i="818"/>
  <c r="AB59" i="818"/>
  <c r="AA59" i="818"/>
  <c r="O59" i="818"/>
  <c r="M59" i="818"/>
  <c r="N59" i="818" s="1"/>
  <c r="K59" i="818"/>
  <c r="G59" i="818"/>
  <c r="O58" i="818"/>
  <c r="M58" i="818"/>
  <c r="N58" i="818" s="1"/>
  <c r="K58" i="818"/>
  <c r="G58" i="818"/>
  <c r="O57" i="818"/>
  <c r="M57" i="818"/>
  <c r="AB57" i="818" s="1"/>
  <c r="K57" i="818"/>
  <c r="G57" i="818"/>
  <c r="O56" i="818"/>
  <c r="M56" i="818"/>
  <c r="K56" i="818"/>
  <c r="G56" i="818"/>
  <c r="L55" i="818"/>
  <c r="J55" i="818"/>
  <c r="I55" i="818"/>
  <c r="AB44" i="818"/>
  <c r="O44" i="818"/>
  <c r="M44" i="818"/>
  <c r="AA44" i="818" s="1"/>
  <c r="K44" i="818"/>
  <c r="G44" i="818"/>
  <c r="O43" i="818"/>
  <c r="M43" i="818"/>
  <c r="N43" i="818" s="1"/>
  <c r="K43" i="818"/>
  <c r="G43" i="818"/>
  <c r="O42" i="818"/>
  <c r="N42" i="818"/>
  <c r="Q42" i="818" s="1"/>
  <c r="M42" i="818"/>
  <c r="AB42" i="818" s="1"/>
  <c r="K42" i="818"/>
  <c r="G42" i="818"/>
  <c r="O41" i="818"/>
  <c r="M41" i="818"/>
  <c r="AB41" i="818" s="1"/>
  <c r="K41" i="818"/>
  <c r="G41" i="818"/>
  <c r="O40" i="818"/>
  <c r="M40" i="818"/>
  <c r="AA40" i="818" s="1"/>
  <c r="K40" i="818"/>
  <c r="G40" i="818"/>
  <c r="O39" i="818"/>
  <c r="M39" i="818"/>
  <c r="K39" i="818"/>
  <c r="G39" i="818"/>
  <c r="L38" i="818"/>
  <c r="J38" i="818"/>
  <c r="I38" i="818"/>
  <c r="K38" i="818" s="1"/>
  <c r="O24" i="818"/>
  <c r="N24" i="818"/>
  <c r="Q24" i="818" s="1"/>
  <c r="M24" i="818"/>
  <c r="AB24" i="818" s="1"/>
  <c r="K24" i="818"/>
  <c r="G24" i="818"/>
  <c r="O23" i="818"/>
  <c r="M23" i="818"/>
  <c r="AB23" i="818" s="1"/>
  <c r="K23" i="818"/>
  <c r="G23" i="818"/>
  <c r="AB22" i="818"/>
  <c r="AA22" i="818"/>
  <c r="O22" i="818"/>
  <c r="N22" i="818"/>
  <c r="Q22" i="818" s="1"/>
  <c r="M22" i="818"/>
  <c r="K22" i="818"/>
  <c r="G22" i="818"/>
  <c r="L21" i="818"/>
  <c r="O21" i="818" s="1"/>
  <c r="K21" i="818"/>
  <c r="J21" i="818"/>
  <c r="I21" i="818"/>
  <c r="AB9" i="818"/>
  <c r="AA9" i="818"/>
  <c r="O9" i="818"/>
  <c r="M9" i="818"/>
  <c r="N9" i="818" s="1"/>
  <c r="K9" i="818"/>
  <c r="G9" i="818"/>
  <c r="O8" i="818"/>
  <c r="M8" i="818"/>
  <c r="N8" i="818" s="1"/>
  <c r="K8" i="818"/>
  <c r="G8" i="818"/>
  <c r="O7" i="818"/>
  <c r="M7" i="818"/>
  <c r="AB7" i="818" s="1"/>
  <c r="K7" i="818"/>
  <c r="G7" i="818"/>
  <c r="O6" i="818"/>
  <c r="M6" i="818"/>
  <c r="AB6" i="818" s="1"/>
  <c r="K6" i="818"/>
  <c r="G6" i="818"/>
  <c r="O5" i="818"/>
  <c r="M5" i="818"/>
  <c r="AB5" i="818" s="1"/>
  <c r="K5" i="818"/>
  <c r="G5" i="818"/>
  <c r="H2" i="818"/>
  <c r="D1" i="818"/>
  <c r="X34" i="817"/>
  <c r="W34" i="817"/>
  <c r="V34" i="817"/>
  <c r="P34" i="817"/>
  <c r="M8" i="817" s="1"/>
  <c r="O34" i="817"/>
  <c r="N34" i="817"/>
  <c r="M34" i="817"/>
  <c r="G34" i="817"/>
  <c r="K8" i="817" s="1"/>
  <c r="N16" i="817"/>
  <c r="I8" i="817" s="1"/>
  <c r="M16" i="817"/>
  <c r="J16" i="817"/>
  <c r="I16" i="817"/>
  <c r="H16" i="817"/>
  <c r="G16" i="817"/>
  <c r="F16" i="817"/>
  <c r="E16" i="817"/>
  <c r="G8" i="817"/>
  <c r="F8" i="817"/>
  <c r="M7" i="817"/>
  <c r="K7" i="817"/>
  <c r="I7" i="817"/>
  <c r="G7" i="817"/>
  <c r="F7" i="817"/>
  <c r="E7" i="817"/>
  <c r="M6" i="817"/>
  <c r="K6" i="817"/>
  <c r="I6" i="817"/>
  <c r="G6" i="817"/>
  <c r="F6" i="817"/>
  <c r="E6" i="817"/>
  <c r="F3" i="817"/>
  <c r="AD140" i="816"/>
  <c r="Z140" i="816"/>
  <c r="Y140" i="816"/>
  <c r="L140" i="816"/>
  <c r="J140" i="816"/>
  <c r="I140" i="816"/>
  <c r="O140" i="816" s="1"/>
  <c r="O126" i="816"/>
  <c r="M126" i="816"/>
  <c r="AF126" i="816" s="1"/>
  <c r="K126" i="816"/>
  <c r="G126" i="816"/>
  <c r="O125" i="816"/>
  <c r="M125" i="816"/>
  <c r="K125" i="816"/>
  <c r="G125" i="816"/>
  <c r="AF124" i="816"/>
  <c r="AE124" i="816"/>
  <c r="O124" i="816"/>
  <c r="N124" i="816"/>
  <c r="Q124" i="816" s="1"/>
  <c r="M124" i="816"/>
  <c r="K124" i="816"/>
  <c r="G124" i="816"/>
  <c r="AD123" i="816"/>
  <c r="Z123" i="816"/>
  <c r="Y123" i="816"/>
  <c r="L123" i="816"/>
  <c r="O123" i="816" s="1"/>
  <c r="J123" i="816"/>
  <c r="K123" i="816" s="1"/>
  <c r="I123" i="816"/>
  <c r="O109" i="816"/>
  <c r="M109" i="816"/>
  <c r="K109" i="816"/>
  <c r="G109" i="816"/>
  <c r="O108" i="816"/>
  <c r="M108" i="816"/>
  <c r="AF108" i="816" s="1"/>
  <c r="K108" i="816"/>
  <c r="G108" i="816"/>
  <c r="O107" i="816"/>
  <c r="M107" i="816"/>
  <c r="N107" i="816" s="1"/>
  <c r="K107" i="816"/>
  <c r="G107" i="816"/>
  <c r="AD106" i="816"/>
  <c r="Z106" i="816"/>
  <c r="Y106" i="816"/>
  <c r="L106" i="816"/>
  <c r="O106" i="816" s="1"/>
  <c r="J106" i="816"/>
  <c r="K106" i="816" s="1"/>
  <c r="I106" i="816"/>
  <c r="O91" i="816"/>
  <c r="M91" i="816"/>
  <c r="N91" i="816" s="1"/>
  <c r="K91" i="816"/>
  <c r="G91" i="816"/>
  <c r="AE90" i="816"/>
  <c r="O90" i="816"/>
  <c r="N90" i="816"/>
  <c r="Q90" i="816" s="1"/>
  <c r="M90" i="816"/>
  <c r="AF90" i="816" s="1"/>
  <c r="K90" i="816"/>
  <c r="G90" i="816"/>
  <c r="AD89" i="816"/>
  <c r="Z89" i="816"/>
  <c r="Y89" i="816"/>
  <c r="O89" i="816"/>
  <c r="L89" i="816"/>
  <c r="J89" i="816"/>
  <c r="I89" i="816"/>
  <c r="O74" i="816"/>
  <c r="N74" i="816"/>
  <c r="Q74" i="816" s="1"/>
  <c r="M74" i="816"/>
  <c r="AF74" i="816" s="1"/>
  <c r="K74" i="816"/>
  <c r="G74" i="816"/>
  <c r="O73" i="816"/>
  <c r="N73" i="816"/>
  <c r="Q73" i="816" s="1"/>
  <c r="M73" i="816"/>
  <c r="M89" i="816" s="1"/>
  <c r="K73" i="816"/>
  <c r="G73" i="816"/>
  <c r="AD72" i="816"/>
  <c r="Z72" i="816"/>
  <c r="Y72" i="816"/>
  <c r="L72" i="816"/>
  <c r="O72" i="816" s="1"/>
  <c r="J72" i="816"/>
  <c r="I72" i="816"/>
  <c r="O63" i="816"/>
  <c r="M63" i="816"/>
  <c r="AF63" i="816" s="1"/>
  <c r="K63" i="816"/>
  <c r="G63" i="816"/>
  <c r="O62" i="816"/>
  <c r="M62" i="816"/>
  <c r="AF62" i="816" s="1"/>
  <c r="K62" i="816"/>
  <c r="G62" i="816"/>
  <c r="O61" i="816"/>
  <c r="M61" i="816"/>
  <c r="K61" i="816"/>
  <c r="G61" i="816"/>
  <c r="O60" i="816"/>
  <c r="M60" i="816"/>
  <c r="AF60" i="816" s="1"/>
  <c r="K60" i="816"/>
  <c r="G60" i="816"/>
  <c r="O59" i="816"/>
  <c r="N59" i="816"/>
  <c r="M59" i="816"/>
  <c r="AF59" i="816" s="1"/>
  <c r="K59" i="816"/>
  <c r="G59" i="816"/>
  <c r="O58" i="816"/>
  <c r="M58" i="816"/>
  <c r="AF58" i="816" s="1"/>
  <c r="K58" i="816"/>
  <c r="G58" i="816"/>
  <c r="O57" i="816"/>
  <c r="M57" i="816"/>
  <c r="AE57" i="816" s="1"/>
  <c r="K57" i="816"/>
  <c r="G57" i="816"/>
  <c r="AE56" i="816"/>
  <c r="O56" i="816"/>
  <c r="M56" i="816"/>
  <c r="K56" i="816"/>
  <c r="G56" i="816"/>
  <c r="AD55" i="816"/>
  <c r="Z55" i="816"/>
  <c r="Y55" i="816"/>
  <c r="L55" i="816"/>
  <c r="J55" i="816"/>
  <c r="I55" i="816"/>
  <c r="AF44" i="816"/>
  <c r="AE44" i="816"/>
  <c r="O44" i="816"/>
  <c r="M44" i="816"/>
  <c r="N44" i="816" s="1"/>
  <c r="K44" i="816"/>
  <c r="G44" i="816"/>
  <c r="AE43" i="816"/>
  <c r="O43" i="816"/>
  <c r="M43" i="816"/>
  <c r="N43" i="816" s="1"/>
  <c r="K43" i="816"/>
  <c r="G43" i="816"/>
  <c r="O42" i="816"/>
  <c r="M42" i="816"/>
  <c r="AF42" i="816" s="1"/>
  <c r="K42" i="816"/>
  <c r="G42" i="816"/>
  <c r="O41" i="816"/>
  <c r="N41" i="816"/>
  <c r="M41" i="816"/>
  <c r="AF41" i="816" s="1"/>
  <c r="K41" i="816"/>
  <c r="G41" i="816"/>
  <c r="AF40" i="816"/>
  <c r="O40" i="816"/>
  <c r="M40" i="816"/>
  <c r="N40" i="816" s="1"/>
  <c r="K40" i="816"/>
  <c r="G40" i="816"/>
  <c r="O39" i="816"/>
  <c r="M39" i="816"/>
  <c r="N39" i="816" s="1"/>
  <c r="K39" i="816"/>
  <c r="G39" i="816"/>
  <c r="AD38" i="816"/>
  <c r="Z38" i="816"/>
  <c r="Y38" i="816"/>
  <c r="L38" i="816"/>
  <c r="O38" i="816" s="1"/>
  <c r="J38" i="816"/>
  <c r="K38" i="816" s="1"/>
  <c r="I38" i="816"/>
  <c r="AF27" i="816"/>
  <c r="AE27" i="816"/>
  <c r="O27" i="816"/>
  <c r="M27" i="816"/>
  <c r="N27" i="816" s="1"/>
  <c r="K27" i="816"/>
  <c r="G27" i="816"/>
  <c r="O26" i="816"/>
  <c r="N26" i="816"/>
  <c r="Q26" i="816" s="1"/>
  <c r="M26" i="816"/>
  <c r="AF26" i="816" s="1"/>
  <c r="K26" i="816"/>
  <c r="G26" i="816"/>
  <c r="O25" i="816"/>
  <c r="M25" i="816"/>
  <c r="AF25" i="816" s="1"/>
  <c r="K25" i="816"/>
  <c r="G25" i="816"/>
  <c r="O24" i="816"/>
  <c r="N24" i="816"/>
  <c r="Q24" i="816" s="1"/>
  <c r="M24" i="816"/>
  <c r="AF24" i="816" s="1"/>
  <c r="K24" i="816"/>
  <c r="G24" i="816"/>
  <c r="AF23" i="816"/>
  <c r="AE23" i="816"/>
  <c r="O23" i="816"/>
  <c r="M23" i="816"/>
  <c r="N23" i="816" s="1"/>
  <c r="K23" i="816"/>
  <c r="G23" i="816"/>
  <c r="O22" i="816"/>
  <c r="M22" i="816"/>
  <c r="N22" i="816" s="1"/>
  <c r="K22" i="816"/>
  <c r="G22" i="816"/>
  <c r="AD21" i="816"/>
  <c r="Q6" i="814"/>
  <c r="Z21" i="816"/>
  <c r="Z2" i="816" s="1"/>
  <c r="P6" i="814" s="1"/>
  <c r="Y21" i="816"/>
  <c r="L21" i="816"/>
  <c r="J21" i="816"/>
  <c r="I21" i="816"/>
  <c r="AF7" i="816"/>
  <c r="AE7" i="816"/>
  <c r="O7" i="816"/>
  <c r="M7" i="816"/>
  <c r="N7" i="816" s="1"/>
  <c r="K7" i="816"/>
  <c r="G7" i="816"/>
  <c r="O6" i="816"/>
  <c r="M6" i="816"/>
  <c r="AF6" i="816" s="1"/>
  <c r="K6" i="816"/>
  <c r="G6" i="816"/>
  <c r="O5" i="816"/>
  <c r="M5" i="816"/>
  <c r="K5" i="816"/>
  <c r="G5" i="816"/>
  <c r="H2" i="816"/>
  <c r="D1" i="816"/>
  <c r="L140" i="815"/>
  <c r="O140" i="815" s="1"/>
  <c r="J140" i="815"/>
  <c r="K140" i="815" s="1"/>
  <c r="I140" i="815"/>
  <c r="AA134" i="815"/>
  <c r="O134" i="815"/>
  <c r="M134" i="815"/>
  <c r="N134" i="815" s="1"/>
  <c r="K134" i="815"/>
  <c r="G134" i="815"/>
  <c r="O133" i="815"/>
  <c r="M133" i="815"/>
  <c r="N133" i="815" s="1"/>
  <c r="K133" i="815"/>
  <c r="G133" i="815"/>
  <c r="O132" i="815"/>
  <c r="M132" i="815"/>
  <c r="AB132" i="815" s="1"/>
  <c r="K132" i="815"/>
  <c r="G132" i="815"/>
  <c r="AA131" i="815"/>
  <c r="O131" i="815"/>
  <c r="N131" i="815"/>
  <c r="Q131" i="815" s="1"/>
  <c r="M131" i="815"/>
  <c r="AB131" i="815" s="1"/>
  <c r="K131" i="815"/>
  <c r="G131" i="815"/>
  <c r="O130" i="815"/>
  <c r="M130" i="815"/>
  <c r="N130" i="815" s="1"/>
  <c r="K130" i="815"/>
  <c r="G130" i="815"/>
  <c r="AA129" i="815"/>
  <c r="O129" i="815"/>
  <c r="M129" i="815"/>
  <c r="N129" i="815" s="1"/>
  <c r="K129" i="815"/>
  <c r="G129" i="815"/>
  <c r="O128" i="815"/>
  <c r="M128" i="815"/>
  <c r="AB128" i="815" s="1"/>
  <c r="K128" i="815"/>
  <c r="G128" i="815"/>
  <c r="AA127" i="815"/>
  <c r="O127" i="815"/>
  <c r="M127" i="815"/>
  <c r="AB127" i="815" s="1"/>
  <c r="K127" i="815"/>
  <c r="G127" i="815"/>
  <c r="O126" i="815"/>
  <c r="M126" i="815"/>
  <c r="N126" i="815" s="1"/>
  <c r="K126" i="815"/>
  <c r="G126" i="815"/>
  <c r="O125" i="815"/>
  <c r="M125" i="815"/>
  <c r="K125" i="815"/>
  <c r="G125" i="815"/>
  <c r="O124" i="815"/>
  <c r="N124" i="815"/>
  <c r="Q124" i="815" s="1"/>
  <c r="M124" i="815"/>
  <c r="K124" i="815"/>
  <c r="G124" i="815"/>
  <c r="L123" i="815"/>
  <c r="J123" i="815"/>
  <c r="K123" i="815" s="1"/>
  <c r="I123" i="815"/>
  <c r="O113" i="815"/>
  <c r="M113" i="815"/>
  <c r="AB113" i="815" s="1"/>
  <c r="K113" i="815"/>
  <c r="G113" i="815"/>
  <c r="O112" i="815"/>
  <c r="M112" i="815"/>
  <c r="AA112" i="815" s="1"/>
  <c r="K112" i="815"/>
  <c r="G112" i="815"/>
  <c r="O111" i="815"/>
  <c r="M111" i="815"/>
  <c r="AB111" i="815" s="1"/>
  <c r="K111" i="815"/>
  <c r="G111" i="815"/>
  <c r="O110" i="815"/>
  <c r="M110" i="815"/>
  <c r="AB110" i="815" s="1"/>
  <c r="K110" i="815"/>
  <c r="G110" i="815"/>
  <c r="O109" i="815"/>
  <c r="M109" i="815"/>
  <c r="K109" i="815"/>
  <c r="G109" i="815"/>
  <c r="O108" i="815"/>
  <c r="M108" i="815"/>
  <c r="AA108" i="815" s="1"/>
  <c r="K108" i="815"/>
  <c r="G108" i="815"/>
  <c r="AA107" i="815"/>
  <c r="O107" i="815"/>
  <c r="M107" i="815"/>
  <c r="N107" i="815" s="1"/>
  <c r="K107" i="815"/>
  <c r="G107" i="815"/>
  <c r="L106" i="815"/>
  <c r="J106" i="815"/>
  <c r="K106" i="815" s="1"/>
  <c r="I106" i="815"/>
  <c r="O106" i="815" s="1"/>
  <c r="O94" i="815"/>
  <c r="N94" i="815"/>
  <c r="Q94" i="815" s="1"/>
  <c r="M94" i="815"/>
  <c r="AB94" i="815" s="1"/>
  <c r="K94" i="815"/>
  <c r="G94" i="815"/>
  <c r="O93" i="815"/>
  <c r="M93" i="815"/>
  <c r="AB93" i="815" s="1"/>
  <c r="K93" i="815"/>
  <c r="G93" i="815"/>
  <c r="O92" i="815"/>
  <c r="N92" i="815"/>
  <c r="Q92" i="815" s="1"/>
  <c r="M92" i="815"/>
  <c r="AB92" i="815" s="1"/>
  <c r="K92" i="815"/>
  <c r="G92" i="815"/>
  <c r="O91" i="815"/>
  <c r="M91" i="815"/>
  <c r="K91" i="815"/>
  <c r="G91" i="815"/>
  <c r="O90" i="815"/>
  <c r="M90" i="815"/>
  <c r="K90" i="815"/>
  <c r="G90" i="815"/>
  <c r="L89" i="815"/>
  <c r="O89" i="815" s="1"/>
  <c r="J89" i="815"/>
  <c r="I89" i="815"/>
  <c r="O75" i="815"/>
  <c r="M75" i="815"/>
  <c r="AB75" i="815" s="1"/>
  <c r="K75" i="815"/>
  <c r="G75" i="815"/>
  <c r="AA74" i="815"/>
  <c r="O74" i="815"/>
  <c r="M74" i="815"/>
  <c r="AB74" i="815" s="1"/>
  <c r="K74" i="815"/>
  <c r="G74" i="815"/>
  <c r="AB73" i="815"/>
  <c r="O73" i="815"/>
  <c r="M73" i="815"/>
  <c r="AA73" i="815" s="1"/>
  <c r="K73" i="815"/>
  <c r="G73" i="815"/>
  <c r="L72" i="815"/>
  <c r="J72" i="815"/>
  <c r="I72" i="815"/>
  <c r="O61" i="815"/>
  <c r="M61" i="815"/>
  <c r="N61" i="815" s="1"/>
  <c r="K61" i="815"/>
  <c r="G61" i="815"/>
  <c r="O60" i="815"/>
  <c r="M60" i="815"/>
  <c r="AB60" i="815" s="1"/>
  <c r="K60" i="815"/>
  <c r="G60" i="815"/>
  <c r="O59" i="815"/>
  <c r="M59" i="815"/>
  <c r="AB59" i="815" s="1"/>
  <c r="K59" i="815"/>
  <c r="G59" i="815"/>
  <c r="O58" i="815"/>
  <c r="N58" i="815"/>
  <c r="Q58" i="815" s="1"/>
  <c r="M58" i="815"/>
  <c r="AB58" i="815" s="1"/>
  <c r="K58" i="815"/>
  <c r="G58" i="815"/>
  <c r="O57" i="815"/>
  <c r="M57" i="815"/>
  <c r="N57" i="815" s="1"/>
  <c r="K57" i="815"/>
  <c r="G57" i="815"/>
  <c r="AB56" i="815"/>
  <c r="AA56" i="815"/>
  <c r="O56" i="815"/>
  <c r="N56" i="815"/>
  <c r="Q56" i="815" s="1"/>
  <c r="M56" i="815"/>
  <c r="K56" i="815"/>
  <c r="G56" i="815"/>
  <c r="L55" i="815"/>
  <c r="O55" i="815" s="1"/>
  <c r="J55" i="815"/>
  <c r="K55" i="815" s="1"/>
  <c r="I55" i="815"/>
  <c r="O44" i="815"/>
  <c r="M44" i="815"/>
  <c r="AB44" i="815" s="1"/>
  <c r="K44" i="815"/>
  <c r="G44" i="815"/>
  <c r="O43" i="815"/>
  <c r="M43" i="815"/>
  <c r="AB43" i="815" s="1"/>
  <c r="K43" i="815"/>
  <c r="G43" i="815"/>
  <c r="AB42" i="815"/>
  <c r="O42" i="815"/>
  <c r="M42" i="815"/>
  <c r="N42" i="815" s="1"/>
  <c r="K42" i="815"/>
  <c r="G42" i="815"/>
  <c r="O41" i="815"/>
  <c r="N41" i="815"/>
  <c r="Q41" i="815" s="1"/>
  <c r="M41" i="815"/>
  <c r="AB41" i="815" s="1"/>
  <c r="K41" i="815"/>
  <c r="G41" i="815"/>
  <c r="O40" i="815"/>
  <c r="M40" i="815"/>
  <c r="AB40" i="815" s="1"/>
  <c r="K40" i="815"/>
  <c r="G40" i="815"/>
  <c r="O39" i="815"/>
  <c r="M39" i="815"/>
  <c r="AB39" i="815" s="1"/>
  <c r="K39" i="815"/>
  <c r="G39" i="815"/>
  <c r="L38" i="815"/>
  <c r="J38" i="815"/>
  <c r="I38" i="815"/>
  <c r="AB24" i="815"/>
  <c r="AA24" i="815"/>
  <c r="O24" i="815"/>
  <c r="M24" i="815"/>
  <c r="N24" i="815" s="1"/>
  <c r="K24" i="815"/>
  <c r="G24" i="815"/>
  <c r="O23" i="815"/>
  <c r="M23" i="815"/>
  <c r="N23" i="815" s="1"/>
  <c r="K23" i="815"/>
  <c r="G23" i="815"/>
  <c r="O22" i="815"/>
  <c r="M22" i="815"/>
  <c r="M38" i="815" s="1"/>
  <c r="K22" i="815"/>
  <c r="G22" i="815"/>
  <c r="L21" i="815"/>
  <c r="K21" i="815"/>
  <c r="J21" i="815"/>
  <c r="I21" i="815"/>
  <c r="O9" i="815"/>
  <c r="M9" i="815"/>
  <c r="AB9" i="815" s="1"/>
  <c r="K9" i="815"/>
  <c r="G9" i="815"/>
  <c r="AA8" i="815"/>
  <c r="O8" i="815"/>
  <c r="N8" i="815"/>
  <c r="P8" i="815" s="1"/>
  <c r="M8" i="815"/>
  <c r="AB8" i="815" s="1"/>
  <c r="K8" i="815"/>
  <c r="G8" i="815"/>
  <c r="AB7" i="815"/>
  <c r="AA7" i="815"/>
  <c r="O7" i="815"/>
  <c r="N7" i="815"/>
  <c r="Q7" i="815" s="1"/>
  <c r="M7" i="815"/>
  <c r="K7" i="815"/>
  <c r="G7" i="815"/>
  <c r="O6" i="815"/>
  <c r="N6" i="815"/>
  <c r="M6" i="815"/>
  <c r="AB6" i="815" s="1"/>
  <c r="K6" i="815"/>
  <c r="P6" i="815" s="1"/>
  <c r="G6" i="815"/>
  <c r="O5" i="815"/>
  <c r="N5" i="815"/>
  <c r="Q5" i="815" s="1"/>
  <c r="M5" i="815"/>
  <c r="AB5" i="815" s="1"/>
  <c r="K5" i="815"/>
  <c r="G5" i="815"/>
  <c r="F1" i="815" s="1"/>
  <c r="H2" i="815"/>
  <c r="D1" i="815"/>
  <c r="F3" i="814" s="1"/>
  <c r="X34" i="814"/>
  <c r="W34" i="814"/>
  <c r="V34" i="814"/>
  <c r="P34" i="814"/>
  <c r="M8" i="814" s="1"/>
  <c r="O34" i="814"/>
  <c r="N34" i="814"/>
  <c r="M34" i="814"/>
  <c r="G34" i="814"/>
  <c r="N16" i="814"/>
  <c r="M16" i="814"/>
  <c r="J16" i="814"/>
  <c r="I16" i="814"/>
  <c r="H16" i="814"/>
  <c r="G16" i="814"/>
  <c r="F16" i="814"/>
  <c r="E16" i="814"/>
  <c r="I8" i="814"/>
  <c r="F8" i="814"/>
  <c r="M7" i="814"/>
  <c r="K7" i="814"/>
  <c r="I7" i="814"/>
  <c r="G7" i="814"/>
  <c r="F7" i="814"/>
  <c r="E7" i="814"/>
  <c r="M6" i="814"/>
  <c r="K6" i="814"/>
  <c r="I6" i="814"/>
  <c r="G6" i="814"/>
  <c r="F6" i="814"/>
  <c r="E6" i="814"/>
  <c r="AD140" i="813"/>
  <c r="Z140" i="813"/>
  <c r="Y140" i="813"/>
  <c r="L140" i="813"/>
  <c r="O140" i="813" s="1"/>
  <c r="J140" i="813"/>
  <c r="I140" i="813"/>
  <c r="O126" i="813"/>
  <c r="M126" i="813"/>
  <c r="AF126" i="813" s="1"/>
  <c r="K126" i="813"/>
  <c r="G126" i="813"/>
  <c r="AE125" i="813"/>
  <c r="O125" i="813"/>
  <c r="N125" i="813"/>
  <c r="M125" i="813"/>
  <c r="AF125" i="813" s="1"/>
  <c r="K125" i="813"/>
  <c r="Q125" i="813" s="1"/>
  <c r="G125" i="813"/>
  <c r="O124" i="813"/>
  <c r="N124" i="813"/>
  <c r="M124" i="813"/>
  <c r="AF124" i="813" s="1"/>
  <c r="K124" i="813"/>
  <c r="G124" i="813"/>
  <c r="AD123" i="813"/>
  <c r="Z123" i="813"/>
  <c r="Y123" i="813"/>
  <c r="O123" i="813"/>
  <c r="L123" i="813"/>
  <c r="J123" i="813"/>
  <c r="I123" i="813"/>
  <c r="AF109" i="813"/>
  <c r="O109" i="813"/>
  <c r="M109" i="813"/>
  <c r="AE109" i="813" s="1"/>
  <c r="K109" i="813"/>
  <c r="G109" i="813"/>
  <c r="O108" i="813"/>
  <c r="M108" i="813"/>
  <c r="N108" i="813" s="1"/>
  <c r="K108" i="813"/>
  <c r="G108" i="813"/>
  <c r="O107" i="813"/>
  <c r="M107" i="813"/>
  <c r="N107" i="813" s="1"/>
  <c r="K107" i="813"/>
  <c r="G107" i="813"/>
  <c r="AD106" i="813"/>
  <c r="Z106" i="813"/>
  <c r="Y106" i="813"/>
  <c r="L106" i="813"/>
  <c r="O106" i="813" s="1"/>
  <c r="K106" i="813"/>
  <c r="J106" i="813"/>
  <c r="I106" i="813"/>
  <c r="O91" i="813"/>
  <c r="M91" i="813"/>
  <c r="N91" i="813" s="1"/>
  <c r="K91" i="813"/>
  <c r="G91" i="813"/>
  <c r="O90" i="813"/>
  <c r="M90" i="813"/>
  <c r="K90" i="813"/>
  <c r="G90" i="813"/>
  <c r="AD89" i="813"/>
  <c r="Z89" i="813"/>
  <c r="Y89" i="813"/>
  <c r="L89" i="813"/>
  <c r="J89" i="813"/>
  <c r="K89" i="813" s="1"/>
  <c r="I89" i="813"/>
  <c r="O89" i="813" s="1"/>
  <c r="AF74" i="813"/>
  <c r="O74" i="813"/>
  <c r="N74" i="813"/>
  <c r="M74" i="813"/>
  <c r="AE74" i="813" s="1"/>
  <c r="K74" i="813"/>
  <c r="G74" i="813"/>
  <c r="O73" i="813"/>
  <c r="M73" i="813"/>
  <c r="K73" i="813"/>
  <c r="G73" i="813"/>
  <c r="AD72" i="813"/>
  <c r="Z72" i="813"/>
  <c r="Y72" i="813"/>
  <c r="L72" i="813"/>
  <c r="J72" i="813"/>
  <c r="I72" i="813"/>
  <c r="O72" i="813" s="1"/>
  <c r="O63" i="813"/>
  <c r="N63" i="813"/>
  <c r="M63" i="813"/>
  <c r="AF63" i="813" s="1"/>
  <c r="K63" i="813"/>
  <c r="G63" i="813"/>
  <c r="AE62" i="813"/>
  <c r="O62" i="813"/>
  <c r="M62" i="813"/>
  <c r="N62" i="813" s="1"/>
  <c r="K62" i="813"/>
  <c r="G62" i="813"/>
  <c r="F1" i="813" s="1"/>
  <c r="F2" i="813" s="1"/>
  <c r="AF61" i="813"/>
  <c r="O61" i="813"/>
  <c r="M61" i="813"/>
  <c r="AE61" i="813" s="1"/>
  <c r="K61" i="813"/>
  <c r="G61" i="813"/>
  <c r="O60" i="813"/>
  <c r="M60" i="813"/>
  <c r="N60" i="813" s="1"/>
  <c r="K60" i="813"/>
  <c r="G60" i="813"/>
  <c r="O59" i="813"/>
  <c r="N59" i="813"/>
  <c r="Q59" i="813" s="1"/>
  <c r="M59" i="813"/>
  <c r="AF59" i="813" s="1"/>
  <c r="K59" i="813"/>
  <c r="G59" i="813"/>
  <c r="O58" i="813"/>
  <c r="M58" i="813"/>
  <c r="K58" i="813"/>
  <c r="G58" i="813"/>
  <c r="O57" i="813"/>
  <c r="N57" i="813"/>
  <c r="Q57" i="813" s="1"/>
  <c r="M57" i="813"/>
  <c r="AE57" i="813" s="1"/>
  <c r="K57" i="813"/>
  <c r="G57" i="813"/>
  <c r="AF56" i="813"/>
  <c r="O56" i="813"/>
  <c r="N56" i="813"/>
  <c r="M56" i="813"/>
  <c r="K56" i="813"/>
  <c r="G56" i="813"/>
  <c r="AD55" i="813"/>
  <c r="Z55" i="813"/>
  <c r="Y55" i="813"/>
  <c r="L55" i="813"/>
  <c r="J55" i="813"/>
  <c r="K55" i="813" s="1"/>
  <c r="I55" i="813"/>
  <c r="O55" i="813" s="1"/>
  <c r="O44" i="813"/>
  <c r="M44" i="813"/>
  <c r="AF44" i="813" s="1"/>
  <c r="K44" i="813"/>
  <c r="G44" i="813"/>
  <c r="O43" i="813"/>
  <c r="M43" i="813"/>
  <c r="N43" i="813" s="1"/>
  <c r="K43" i="813"/>
  <c r="G43" i="813"/>
  <c r="O42" i="813"/>
  <c r="M42" i="813"/>
  <c r="AE42" i="813" s="1"/>
  <c r="K42" i="813"/>
  <c r="G42" i="813"/>
  <c r="AF41" i="813"/>
  <c r="AE41" i="813"/>
  <c r="P41" i="813"/>
  <c r="O41" i="813"/>
  <c r="N41" i="813"/>
  <c r="Q41" i="813" s="1"/>
  <c r="M41" i="813"/>
  <c r="K41" i="813"/>
  <c r="G41" i="813"/>
  <c r="O40" i="813"/>
  <c r="N40" i="813"/>
  <c r="Q40" i="813" s="1"/>
  <c r="M40" i="813"/>
  <c r="AF40" i="813" s="1"/>
  <c r="K40" i="813"/>
  <c r="G40" i="813"/>
  <c r="AE39" i="813"/>
  <c r="O39" i="813"/>
  <c r="M39" i="813"/>
  <c r="N39" i="813" s="1"/>
  <c r="K39" i="813"/>
  <c r="G39" i="813"/>
  <c r="AD38" i="813"/>
  <c r="Z38" i="813"/>
  <c r="Y38" i="813"/>
  <c r="L38" i="813"/>
  <c r="J38" i="813"/>
  <c r="K38" i="813" s="1"/>
  <c r="I38" i="813"/>
  <c r="AF27" i="813"/>
  <c r="O27" i="813"/>
  <c r="M27" i="813"/>
  <c r="N27" i="813" s="1"/>
  <c r="K27" i="813"/>
  <c r="G27" i="813"/>
  <c r="AF26" i="813"/>
  <c r="O26" i="813"/>
  <c r="N26" i="813"/>
  <c r="Q26" i="813" s="1"/>
  <c r="M26" i="813"/>
  <c r="AE26" i="813" s="1"/>
  <c r="K26" i="813"/>
  <c r="G26" i="813"/>
  <c r="O25" i="813"/>
  <c r="M25" i="813"/>
  <c r="AF25" i="813" s="1"/>
  <c r="K25" i="813"/>
  <c r="G25" i="813"/>
  <c r="AE24" i="813"/>
  <c r="O24" i="813"/>
  <c r="N24" i="813"/>
  <c r="Q24" i="813" s="1"/>
  <c r="M24" i="813"/>
  <c r="AF24" i="813" s="1"/>
  <c r="K24" i="813"/>
  <c r="G24" i="813"/>
  <c r="AF23" i="813"/>
  <c r="O23" i="813"/>
  <c r="M23" i="813"/>
  <c r="N23" i="813" s="1"/>
  <c r="K23" i="813"/>
  <c r="G23" i="813"/>
  <c r="O22" i="813"/>
  <c r="M22" i="813"/>
  <c r="N22" i="813" s="1"/>
  <c r="K22" i="813"/>
  <c r="G22" i="813"/>
  <c r="AD21" i="813"/>
  <c r="Z21" i="813"/>
  <c r="Y21" i="813"/>
  <c r="L21" i="813"/>
  <c r="J21" i="813"/>
  <c r="K21" i="813" s="1"/>
  <c r="I21" i="813"/>
  <c r="O7" i="813"/>
  <c r="M7" i="813"/>
  <c r="N7" i="813" s="1"/>
  <c r="K7" i="813"/>
  <c r="G7" i="813"/>
  <c r="O6" i="813"/>
  <c r="M6" i="813"/>
  <c r="AF6" i="813" s="1"/>
  <c r="K6" i="813"/>
  <c r="G6" i="813"/>
  <c r="O5" i="813"/>
  <c r="M5" i="813"/>
  <c r="AF5" i="813" s="1"/>
  <c r="K5" i="813"/>
  <c r="G5" i="813"/>
  <c r="H2" i="813"/>
  <c r="D1" i="813"/>
  <c r="L140" i="812"/>
  <c r="J140" i="812"/>
  <c r="I140" i="812"/>
  <c r="O140" i="812" s="1"/>
  <c r="O135" i="812"/>
  <c r="M135" i="812"/>
  <c r="N135" i="812" s="1"/>
  <c r="K135" i="812"/>
  <c r="G135" i="812"/>
  <c r="O134" i="812"/>
  <c r="M134" i="812"/>
  <c r="N134" i="812" s="1"/>
  <c r="K134" i="812"/>
  <c r="G134" i="812"/>
  <c r="O133" i="812"/>
  <c r="M133" i="812"/>
  <c r="AA133" i="812" s="1"/>
  <c r="K133" i="812"/>
  <c r="G133" i="812"/>
  <c r="AB132" i="812"/>
  <c r="AA132" i="812"/>
  <c r="O132" i="812"/>
  <c r="M132" i="812"/>
  <c r="N132" i="812" s="1"/>
  <c r="K132" i="812"/>
  <c r="G132" i="812"/>
  <c r="O131" i="812"/>
  <c r="M131" i="812"/>
  <c r="N131" i="812" s="1"/>
  <c r="K131" i="812"/>
  <c r="G131" i="812"/>
  <c r="O130" i="812"/>
  <c r="M130" i="812"/>
  <c r="N130" i="812" s="1"/>
  <c r="K130" i="812"/>
  <c r="G130" i="812"/>
  <c r="O129" i="812"/>
  <c r="M129" i="812"/>
  <c r="AA129" i="812" s="1"/>
  <c r="K129" i="812"/>
  <c r="G129" i="812"/>
  <c r="O128" i="812"/>
  <c r="M128" i="812"/>
  <c r="AB128" i="812" s="1"/>
  <c r="K128" i="812"/>
  <c r="G128" i="812"/>
  <c r="O127" i="812"/>
  <c r="M127" i="812"/>
  <c r="N127" i="812" s="1"/>
  <c r="K127" i="812"/>
  <c r="G127" i="812"/>
  <c r="O126" i="812"/>
  <c r="M126" i="812"/>
  <c r="N126" i="812" s="1"/>
  <c r="K126" i="812"/>
  <c r="G126" i="812"/>
  <c r="O125" i="812"/>
  <c r="N125" i="812"/>
  <c r="Q125" i="812" s="1"/>
  <c r="M125" i="812"/>
  <c r="AA125" i="812" s="1"/>
  <c r="K125" i="812"/>
  <c r="G125" i="812"/>
  <c r="O124" i="812"/>
  <c r="M124" i="812"/>
  <c r="AB124" i="812" s="1"/>
  <c r="K124" i="812"/>
  <c r="G124" i="812"/>
  <c r="O123" i="812"/>
  <c r="L123" i="812"/>
  <c r="J123" i="812"/>
  <c r="I123" i="812"/>
  <c r="O113" i="812"/>
  <c r="N113" i="812"/>
  <c r="Q113" i="812" s="1"/>
  <c r="M113" i="812"/>
  <c r="AA113" i="812" s="1"/>
  <c r="K113" i="812"/>
  <c r="G113" i="812"/>
  <c r="AA112" i="812"/>
  <c r="O112" i="812"/>
  <c r="M112" i="812"/>
  <c r="N112" i="812" s="1"/>
  <c r="K112" i="812"/>
  <c r="G112" i="812"/>
  <c r="O111" i="812"/>
  <c r="M111" i="812"/>
  <c r="AA111" i="812" s="1"/>
  <c r="K111" i="812"/>
  <c r="G111" i="812"/>
  <c r="AA110" i="812"/>
  <c r="O110" i="812"/>
  <c r="M110" i="812"/>
  <c r="AB110" i="812" s="1"/>
  <c r="K110" i="812"/>
  <c r="G110" i="812"/>
  <c r="O109" i="812"/>
  <c r="M109" i="812"/>
  <c r="AA109" i="812" s="1"/>
  <c r="K109" i="812"/>
  <c r="G109" i="812"/>
  <c r="O108" i="812"/>
  <c r="M108" i="812"/>
  <c r="AB108" i="812" s="1"/>
  <c r="K108" i="812"/>
  <c r="G108" i="812"/>
  <c r="AA107" i="812"/>
  <c r="O107" i="812"/>
  <c r="M107" i="812"/>
  <c r="N107" i="812" s="1"/>
  <c r="K107" i="812"/>
  <c r="G107" i="812"/>
  <c r="L106" i="812"/>
  <c r="J106" i="812"/>
  <c r="K106" i="812" s="1"/>
  <c r="I106" i="812"/>
  <c r="O94" i="812"/>
  <c r="M94" i="812"/>
  <c r="AB94" i="812" s="1"/>
  <c r="K94" i="812"/>
  <c r="G94" i="812"/>
  <c r="O93" i="812"/>
  <c r="N93" i="812"/>
  <c r="M93" i="812"/>
  <c r="AB93" i="812" s="1"/>
  <c r="K93" i="812"/>
  <c r="G93" i="812"/>
  <c r="O92" i="812"/>
  <c r="M92" i="812"/>
  <c r="K92" i="812"/>
  <c r="G92" i="812"/>
  <c r="O91" i="812"/>
  <c r="N91" i="812"/>
  <c r="Q91" i="812" s="1"/>
  <c r="M91" i="812"/>
  <c r="AB91" i="812" s="1"/>
  <c r="K91" i="812"/>
  <c r="G91" i="812"/>
  <c r="O90" i="812"/>
  <c r="N90" i="812"/>
  <c r="Q90" i="812" s="1"/>
  <c r="M90" i="812"/>
  <c r="AB90" i="812" s="1"/>
  <c r="K90" i="812"/>
  <c r="G90" i="812"/>
  <c r="L89" i="812"/>
  <c r="J89" i="812"/>
  <c r="K89" i="812" s="1"/>
  <c r="I89" i="812"/>
  <c r="O75" i="812"/>
  <c r="M75" i="812"/>
  <c r="AB75" i="812" s="1"/>
  <c r="K75" i="812"/>
  <c r="G75" i="812"/>
  <c r="O74" i="812"/>
  <c r="M74" i="812"/>
  <c r="N74" i="812" s="1"/>
  <c r="K74" i="812"/>
  <c r="G74" i="812"/>
  <c r="AA73" i="812"/>
  <c r="O73" i="812"/>
  <c r="M73" i="812"/>
  <c r="N73" i="812" s="1"/>
  <c r="K73" i="812"/>
  <c r="G73" i="812"/>
  <c r="L72" i="812"/>
  <c r="J72" i="812"/>
  <c r="I72" i="812"/>
  <c r="O72" i="812" s="1"/>
  <c r="O61" i="812"/>
  <c r="M61" i="812"/>
  <c r="K61" i="812"/>
  <c r="G61" i="812"/>
  <c r="O60" i="812"/>
  <c r="M60" i="812"/>
  <c r="AB60" i="812" s="1"/>
  <c r="K60" i="812"/>
  <c r="G60" i="812"/>
  <c r="O59" i="812"/>
  <c r="M59" i="812"/>
  <c r="AA59" i="812" s="1"/>
  <c r="K59" i="812"/>
  <c r="G59" i="812"/>
  <c r="O58" i="812"/>
  <c r="M58" i="812"/>
  <c r="AB58" i="812" s="1"/>
  <c r="K58" i="812"/>
  <c r="G58" i="812"/>
  <c r="O57" i="812"/>
  <c r="N57" i="812"/>
  <c r="Q57" i="812" s="1"/>
  <c r="M57" i="812"/>
  <c r="AB57" i="812" s="1"/>
  <c r="K57" i="812"/>
  <c r="G57" i="812"/>
  <c r="AB56" i="812"/>
  <c r="AA56" i="812"/>
  <c r="O56" i="812"/>
  <c r="M56" i="812"/>
  <c r="K56" i="812"/>
  <c r="G56" i="812"/>
  <c r="L55" i="812"/>
  <c r="J55" i="812"/>
  <c r="K55" i="812" s="1"/>
  <c r="I55" i="812"/>
  <c r="O44" i="812"/>
  <c r="M44" i="812"/>
  <c r="K44" i="812"/>
  <c r="G44" i="812"/>
  <c r="O43" i="812"/>
  <c r="M43" i="812"/>
  <c r="N43" i="812" s="1"/>
  <c r="K43" i="812"/>
  <c r="G43" i="812"/>
  <c r="O42" i="812"/>
  <c r="N42" i="812"/>
  <c r="Q42" i="812" s="1"/>
  <c r="M42" i="812"/>
  <c r="AB42" i="812" s="1"/>
  <c r="K42" i="812"/>
  <c r="G42" i="812"/>
  <c r="O41" i="812"/>
  <c r="M41" i="812"/>
  <c r="AB41" i="812" s="1"/>
  <c r="K41" i="812"/>
  <c r="G41" i="812"/>
  <c r="AB40" i="812"/>
  <c r="AA40" i="812"/>
  <c r="O40" i="812"/>
  <c r="M40" i="812"/>
  <c r="N40" i="812" s="1"/>
  <c r="Q40" i="812" s="1"/>
  <c r="K40" i="812"/>
  <c r="G40" i="812"/>
  <c r="O39" i="812"/>
  <c r="M39" i="812"/>
  <c r="K39" i="812"/>
  <c r="G39" i="812"/>
  <c r="L38" i="812"/>
  <c r="K38" i="812"/>
  <c r="J38" i="812"/>
  <c r="I38" i="812"/>
  <c r="O24" i="812"/>
  <c r="M24" i="812"/>
  <c r="N24" i="812" s="1"/>
  <c r="K24" i="812"/>
  <c r="G24" i="812"/>
  <c r="AB23" i="812"/>
  <c r="AA23" i="812"/>
  <c r="O23" i="812"/>
  <c r="M23" i="812"/>
  <c r="N23" i="812" s="1"/>
  <c r="Q23" i="812" s="1"/>
  <c r="K23" i="812"/>
  <c r="G23" i="812"/>
  <c r="O22" i="812"/>
  <c r="M22" i="812"/>
  <c r="K22" i="812"/>
  <c r="G22" i="812"/>
  <c r="L21" i="812"/>
  <c r="J21" i="812"/>
  <c r="K21" i="812" s="1"/>
  <c r="I21" i="812"/>
  <c r="O21" i="812" s="1"/>
  <c r="O9" i="812"/>
  <c r="N9" i="812"/>
  <c r="Q9" i="812" s="1"/>
  <c r="M9" i="812"/>
  <c r="AA9" i="812" s="1"/>
  <c r="K9" i="812"/>
  <c r="G9" i="812"/>
  <c r="AA8" i="812"/>
  <c r="O8" i="812"/>
  <c r="M8" i="812"/>
  <c r="N8" i="812" s="1"/>
  <c r="K8" i="812"/>
  <c r="G8" i="812"/>
  <c r="O7" i="812"/>
  <c r="N7" i="812"/>
  <c r="Q7" i="812" s="1"/>
  <c r="M7" i="812"/>
  <c r="AB7" i="812" s="1"/>
  <c r="K7" i="812"/>
  <c r="G7" i="812"/>
  <c r="O6" i="812"/>
  <c r="M6" i="812"/>
  <c r="AB6" i="812" s="1"/>
  <c r="K6" i="812"/>
  <c r="G6" i="812"/>
  <c r="O5" i="812"/>
  <c r="M5" i="812"/>
  <c r="AB5" i="812" s="1"/>
  <c r="K5" i="812"/>
  <c r="G5" i="812"/>
  <c r="H2" i="812"/>
  <c r="D1" i="812"/>
  <c r="F3" i="811" s="1"/>
  <c r="X34" i="811"/>
  <c r="W34" i="811"/>
  <c r="V34" i="811"/>
  <c r="P34" i="811"/>
  <c r="O34" i="811"/>
  <c r="N34" i="811"/>
  <c r="M34" i="811"/>
  <c r="G34" i="811"/>
  <c r="N16" i="811"/>
  <c r="M16" i="811"/>
  <c r="J16" i="811"/>
  <c r="I16" i="811"/>
  <c r="H16" i="811"/>
  <c r="G16" i="811"/>
  <c r="F16" i="811"/>
  <c r="E16" i="811"/>
  <c r="K8" i="811"/>
  <c r="I8" i="811"/>
  <c r="F8" i="811"/>
  <c r="M7" i="811"/>
  <c r="K7" i="811"/>
  <c r="I7" i="811"/>
  <c r="G7" i="811"/>
  <c r="F7" i="811"/>
  <c r="E7" i="811"/>
  <c r="M6" i="811"/>
  <c r="K6" i="811"/>
  <c r="I6" i="811"/>
  <c r="G6" i="811"/>
  <c r="F6" i="811"/>
  <c r="E6" i="811"/>
  <c r="AD140" i="810"/>
  <c r="Z140" i="810"/>
  <c r="Y140" i="810"/>
  <c r="T140" i="810"/>
  <c r="S140" i="810"/>
  <c r="L140" i="810"/>
  <c r="J140" i="810"/>
  <c r="I140" i="810"/>
  <c r="O140" i="810" s="1"/>
  <c r="O126" i="810"/>
  <c r="M126" i="810"/>
  <c r="AF126" i="810" s="1"/>
  <c r="K126" i="810"/>
  <c r="G126" i="810"/>
  <c r="AE125" i="810"/>
  <c r="O125" i="810"/>
  <c r="M125" i="810"/>
  <c r="AF125" i="810" s="1"/>
  <c r="K125" i="810"/>
  <c r="G125" i="810"/>
  <c r="O124" i="810"/>
  <c r="N124" i="810"/>
  <c r="M124" i="810"/>
  <c r="M140" i="810" s="1"/>
  <c r="K124" i="810"/>
  <c r="G124" i="810"/>
  <c r="AD123" i="810"/>
  <c r="Z123" i="810"/>
  <c r="Y123" i="810"/>
  <c r="T123" i="810"/>
  <c r="S123" i="810"/>
  <c r="L123" i="810"/>
  <c r="O123" i="810" s="1"/>
  <c r="J123" i="810"/>
  <c r="K123" i="810" s="1"/>
  <c r="I123" i="810"/>
  <c r="AF109" i="810"/>
  <c r="AE109" i="810"/>
  <c r="O109" i="810"/>
  <c r="M109" i="810"/>
  <c r="N109" i="810" s="1"/>
  <c r="K109" i="810"/>
  <c r="G109" i="810"/>
  <c r="O108" i="810"/>
  <c r="M108" i="810"/>
  <c r="AF108" i="810" s="1"/>
  <c r="K108" i="810"/>
  <c r="G108" i="810"/>
  <c r="AF107" i="810"/>
  <c r="AE107" i="810"/>
  <c r="O107" i="810"/>
  <c r="N107" i="810"/>
  <c r="Q107" i="810" s="1"/>
  <c r="M107" i="810"/>
  <c r="K107" i="810"/>
  <c r="G107" i="810"/>
  <c r="AD106" i="810"/>
  <c r="Z106" i="810"/>
  <c r="Y106" i="810"/>
  <c r="T106" i="810"/>
  <c r="S106" i="810"/>
  <c r="L106" i="810"/>
  <c r="K106" i="810"/>
  <c r="J106" i="810"/>
  <c r="I106" i="810"/>
  <c r="AF91" i="810"/>
  <c r="AE91" i="810"/>
  <c r="O91" i="810"/>
  <c r="N91" i="810"/>
  <c r="Q91" i="810" s="1"/>
  <c r="M91" i="810"/>
  <c r="K91" i="810"/>
  <c r="G91" i="810"/>
  <c r="AF90" i="810"/>
  <c r="AE90" i="810"/>
  <c r="O90" i="810"/>
  <c r="M90" i="810"/>
  <c r="N90" i="810" s="1"/>
  <c r="K90" i="810"/>
  <c r="G90" i="810"/>
  <c r="AD89" i="810"/>
  <c r="Z89" i="810"/>
  <c r="Y89" i="810"/>
  <c r="T89" i="810"/>
  <c r="S89" i="810"/>
  <c r="L89" i="810"/>
  <c r="J89" i="810"/>
  <c r="K89" i="810" s="1"/>
  <c r="I89" i="810"/>
  <c r="O74" i="810"/>
  <c r="M74" i="810"/>
  <c r="AF74" i="810" s="1"/>
  <c r="K74" i="810"/>
  <c r="G74" i="810"/>
  <c r="O73" i="810"/>
  <c r="M73" i="810"/>
  <c r="AF73" i="810" s="1"/>
  <c r="K73" i="810"/>
  <c r="G73" i="810"/>
  <c r="AD72" i="810"/>
  <c r="Z72" i="810"/>
  <c r="Y72" i="810"/>
  <c r="T72" i="810"/>
  <c r="S72" i="810"/>
  <c r="L72" i="810"/>
  <c r="O72" i="810" s="1"/>
  <c r="J72" i="810"/>
  <c r="I72" i="810"/>
  <c r="AF63" i="810"/>
  <c r="AE63" i="810"/>
  <c r="O63" i="810"/>
  <c r="M63" i="810"/>
  <c r="N63" i="810" s="1"/>
  <c r="K63" i="810"/>
  <c r="G63" i="810"/>
  <c r="O62" i="810"/>
  <c r="M62" i="810"/>
  <c r="N62" i="810" s="1"/>
  <c r="K62" i="810"/>
  <c r="G62" i="810"/>
  <c r="AE61" i="810"/>
  <c r="O61" i="810"/>
  <c r="M61" i="810"/>
  <c r="N61" i="810" s="1"/>
  <c r="K61" i="810"/>
  <c r="G61" i="810"/>
  <c r="P60" i="810"/>
  <c r="O60" i="810"/>
  <c r="N60" i="810"/>
  <c r="Q60" i="810" s="1"/>
  <c r="M60" i="810"/>
  <c r="AF60" i="810" s="1"/>
  <c r="K60" i="810"/>
  <c r="G60" i="810"/>
  <c r="O59" i="810"/>
  <c r="M59" i="810"/>
  <c r="N59" i="810" s="1"/>
  <c r="K59" i="810"/>
  <c r="G59" i="810"/>
  <c r="O58" i="810"/>
  <c r="M58" i="810"/>
  <c r="K58" i="810"/>
  <c r="G58" i="810"/>
  <c r="AE57" i="810"/>
  <c r="O57" i="810"/>
  <c r="M57" i="810"/>
  <c r="N57" i="810" s="1"/>
  <c r="K57" i="810"/>
  <c r="G57" i="810"/>
  <c r="O56" i="810"/>
  <c r="N56" i="810"/>
  <c r="P56" i="810" s="1"/>
  <c r="M56" i="810"/>
  <c r="AF56" i="810" s="1"/>
  <c r="K56" i="810"/>
  <c r="G56" i="810"/>
  <c r="AD55" i="810"/>
  <c r="Z55" i="810"/>
  <c r="Y55" i="810"/>
  <c r="T55" i="810"/>
  <c r="S55" i="810"/>
  <c r="L55" i="810"/>
  <c r="O55" i="810" s="1"/>
  <c r="J55" i="810"/>
  <c r="I55" i="810"/>
  <c r="O45" i="810"/>
  <c r="M45" i="810"/>
  <c r="N45" i="810" s="1"/>
  <c r="K45" i="810"/>
  <c r="G45" i="810"/>
  <c r="O44" i="810"/>
  <c r="M44" i="810"/>
  <c r="N44" i="810" s="1"/>
  <c r="K44" i="810"/>
  <c r="G44" i="810"/>
  <c r="O43" i="810"/>
  <c r="M43" i="810"/>
  <c r="AF43" i="810" s="1"/>
  <c r="K43" i="810"/>
  <c r="G43" i="810"/>
  <c r="O42" i="810"/>
  <c r="N42" i="810"/>
  <c r="M42" i="810"/>
  <c r="AF42" i="810" s="1"/>
  <c r="K42" i="810"/>
  <c r="G42" i="810"/>
  <c r="O41" i="810"/>
  <c r="M41" i="810"/>
  <c r="N41" i="810" s="1"/>
  <c r="K41" i="810"/>
  <c r="G41" i="810"/>
  <c r="O40" i="810"/>
  <c r="M40" i="810"/>
  <c r="N40" i="810" s="1"/>
  <c r="K40" i="810"/>
  <c r="G40" i="810"/>
  <c r="AF39" i="810"/>
  <c r="O39" i="810"/>
  <c r="N39" i="810"/>
  <c r="M39" i="810"/>
  <c r="K39" i="810"/>
  <c r="P39" i="810" s="1"/>
  <c r="G39" i="810"/>
  <c r="AD38" i="810"/>
  <c r="Z38" i="810"/>
  <c r="Y38" i="810"/>
  <c r="T38" i="810"/>
  <c r="S38" i="810"/>
  <c r="L38" i="810"/>
  <c r="J38" i="810"/>
  <c r="I38" i="810"/>
  <c r="O27" i="810"/>
  <c r="M27" i="810"/>
  <c r="N27" i="810" s="1"/>
  <c r="K27" i="810"/>
  <c r="G27" i="810"/>
  <c r="O26" i="810"/>
  <c r="N26" i="810"/>
  <c r="Q26" i="810" s="1"/>
  <c r="M26" i="810"/>
  <c r="AF26" i="810" s="1"/>
  <c r="K26" i="810"/>
  <c r="G26" i="810"/>
  <c r="O25" i="810"/>
  <c r="M25" i="810"/>
  <c r="M38" i="810" s="1"/>
  <c r="N38" i="810" s="1"/>
  <c r="K25" i="810"/>
  <c r="G25" i="810"/>
  <c r="O24" i="810"/>
  <c r="M24" i="810"/>
  <c r="AE24" i="810" s="1"/>
  <c r="K24" i="810"/>
  <c r="G24" i="810"/>
  <c r="O23" i="810"/>
  <c r="M23" i="810"/>
  <c r="N23" i="810" s="1"/>
  <c r="K23" i="810"/>
  <c r="G23" i="810"/>
  <c r="AE22" i="810"/>
  <c r="O22" i="810"/>
  <c r="M22" i="810"/>
  <c r="N22" i="810" s="1"/>
  <c r="K22" i="810"/>
  <c r="G22" i="810"/>
  <c r="AD21" i="810"/>
  <c r="Z21" i="810"/>
  <c r="Z2" i="810" s="1"/>
  <c r="P6" i="808" s="1"/>
  <c r="Y21" i="810"/>
  <c r="Y2" i="810" s="1"/>
  <c r="O6" i="808" s="1"/>
  <c r="T21" i="810"/>
  <c r="S21" i="810"/>
  <c r="L21" i="810"/>
  <c r="J21" i="810"/>
  <c r="K21" i="810" s="1"/>
  <c r="I21" i="810"/>
  <c r="O7" i="810"/>
  <c r="M7" i="810"/>
  <c r="N7" i="810" s="1"/>
  <c r="K7" i="810"/>
  <c r="G7" i="810"/>
  <c r="AE6" i="810"/>
  <c r="O6" i="810"/>
  <c r="N6" i="810"/>
  <c r="M6" i="810"/>
  <c r="M21" i="810" s="1"/>
  <c r="N21" i="810" s="1"/>
  <c r="K6" i="810"/>
  <c r="G6" i="810"/>
  <c r="AF5" i="810"/>
  <c r="AE5" i="810"/>
  <c r="O5" i="810"/>
  <c r="N5" i="810"/>
  <c r="Q5" i="810" s="1"/>
  <c r="M5" i="810"/>
  <c r="K5" i="810"/>
  <c r="G5" i="810"/>
  <c r="H2" i="810"/>
  <c r="D1" i="810"/>
  <c r="T140" i="809"/>
  <c r="S140" i="809"/>
  <c r="L140" i="809"/>
  <c r="J140" i="809"/>
  <c r="K140" i="809" s="1"/>
  <c r="I140" i="809"/>
  <c r="AA135" i="809"/>
  <c r="O135" i="809"/>
  <c r="M135" i="809"/>
  <c r="AB135" i="809" s="1"/>
  <c r="K135" i="809"/>
  <c r="G135" i="809"/>
  <c r="AB134" i="809"/>
  <c r="O134" i="809"/>
  <c r="M134" i="809"/>
  <c r="N134" i="809" s="1"/>
  <c r="K134" i="809"/>
  <c r="G134" i="809"/>
  <c r="O133" i="809"/>
  <c r="M133" i="809"/>
  <c r="K133" i="809"/>
  <c r="G133" i="809"/>
  <c r="O132" i="809"/>
  <c r="M132" i="809"/>
  <c r="AB132" i="809" s="1"/>
  <c r="K132" i="809"/>
  <c r="G132" i="809"/>
  <c r="AA131" i="809"/>
  <c r="O131" i="809"/>
  <c r="M131" i="809"/>
  <c r="AB131" i="809" s="1"/>
  <c r="K131" i="809"/>
  <c r="G131" i="809"/>
  <c r="O130" i="809"/>
  <c r="M130" i="809"/>
  <c r="N130" i="809" s="1"/>
  <c r="K130" i="809"/>
  <c r="G130" i="809"/>
  <c r="AA129" i="809"/>
  <c r="O129" i="809"/>
  <c r="N129" i="809"/>
  <c r="M129" i="809"/>
  <c r="AB129" i="809" s="1"/>
  <c r="K129" i="809"/>
  <c r="G129" i="809"/>
  <c r="O128" i="809"/>
  <c r="M128" i="809"/>
  <c r="AB128" i="809" s="1"/>
  <c r="K128" i="809"/>
  <c r="G128" i="809"/>
  <c r="O127" i="809"/>
  <c r="N127" i="809"/>
  <c r="M127" i="809"/>
  <c r="AB127" i="809" s="1"/>
  <c r="K127" i="809"/>
  <c r="G127" i="809"/>
  <c r="AB126" i="809"/>
  <c r="O126" i="809"/>
  <c r="M126" i="809"/>
  <c r="N126" i="809" s="1"/>
  <c r="K126" i="809"/>
  <c r="G126" i="809"/>
  <c r="AB125" i="809"/>
  <c r="Q125" i="809"/>
  <c r="O125" i="809"/>
  <c r="N125" i="809"/>
  <c r="P125" i="809" s="1"/>
  <c r="M125" i="809"/>
  <c r="AA125" i="809" s="1"/>
  <c r="K125" i="809"/>
  <c r="G125" i="809"/>
  <c r="O124" i="809"/>
  <c r="M124" i="809"/>
  <c r="AA124" i="809" s="1"/>
  <c r="K124" i="809"/>
  <c r="G124" i="809"/>
  <c r="T123" i="809"/>
  <c r="S123" i="809"/>
  <c r="L123" i="809"/>
  <c r="H1" i="809" s="1"/>
  <c r="J123" i="809"/>
  <c r="K123" i="809" s="1"/>
  <c r="I123" i="809"/>
  <c r="O114" i="809"/>
  <c r="M114" i="809"/>
  <c r="AB114" i="809" s="1"/>
  <c r="K114" i="809"/>
  <c r="G114" i="809"/>
  <c r="O113" i="809"/>
  <c r="M113" i="809"/>
  <c r="K113" i="809"/>
  <c r="G113" i="809"/>
  <c r="O112" i="809"/>
  <c r="M112" i="809"/>
  <c r="N112" i="809" s="1"/>
  <c r="K112" i="809"/>
  <c r="G112" i="809"/>
  <c r="AA111" i="809"/>
  <c r="O111" i="809"/>
  <c r="M111" i="809"/>
  <c r="AB111" i="809" s="1"/>
  <c r="K111" i="809"/>
  <c r="G111" i="809"/>
  <c r="O110" i="809"/>
  <c r="M110" i="809"/>
  <c r="AB110" i="809" s="1"/>
  <c r="K110" i="809"/>
  <c r="G110" i="809"/>
  <c r="AA109" i="809"/>
  <c r="O109" i="809"/>
  <c r="N109" i="809"/>
  <c r="M109" i="809"/>
  <c r="AB109" i="809" s="1"/>
  <c r="K109" i="809"/>
  <c r="G109" i="809"/>
  <c r="O108" i="809"/>
  <c r="M108" i="809"/>
  <c r="N108" i="809" s="1"/>
  <c r="K108" i="809"/>
  <c r="G108" i="809"/>
  <c r="O107" i="809"/>
  <c r="M107" i="809"/>
  <c r="N107" i="809" s="1"/>
  <c r="K107" i="809"/>
  <c r="G107" i="809"/>
  <c r="T106" i="809"/>
  <c r="S106" i="809"/>
  <c r="L106" i="809"/>
  <c r="J106" i="809"/>
  <c r="K106" i="809" s="1"/>
  <c r="I106" i="809"/>
  <c r="O94" i="809"/>
  <c r="M94" i="809"/>
  <c r="K94" i="809"/>
  <c r="G94" i="809"/>
  <c r="O93" i="809"/>
  <c r="M93" i="809"/>
  <c r="AB93" i="809" s="1"/>
  <c r="K93" i="809"/>
  <c r="G93" i="809"/>
  <c r="AA92" i="809"/>
  <c r="O92" i="809"/>
  <c r="N92" i="809"/>
  <c r="Q92" i="809" s="1"/>
  <c r="M92" i="809"/>
  <c r="AB92" i="809" s="1"/>
  <c r="K92" i="809"/>
  <c r="G92" i="809"/>
  <c r="O91" i="809"/>
  <c r="M91" i="809"/>
  <c r="N91" i="809" s="1"/>
  <c r="K91" i="809"/>
  <c r="G91" i="809"/>
  <c r="O90" i="809"/>
  <c r="M90" i="809"/>
  <c r="K90" i="809"/>
  <c r="G90" i="809"/>
  <c r="T89" i="809"/>
  <c r="S89" i="809"/>
  <c r="L89" i="809"/>
  <c r="O89" i="809" s="1"/>
  <c r="K89" i="809"/>
  <c r="J89" i="809"/>
  <c r="I89" i="809"/>
  <c r="O75" i="809"/>
  <c r="N75" i="809"/>
  <c r="M75" i="809"/>
  <c r="AB75" i="809" s="1"/>
  <c r="K75" i="809"/>
  <c r="G75" i="809"/>
  <c r="O74" i="809"/>
  <c r="M74" i="809"/>
  <c r="AB74" i="809" s="1"/>
  <c r="K74" i="809"/>
  <c r="G74" i="809"/>
  <c r="AA73" i="809"/>
  <c r="O73" i="809"/>
  <c r="M73" i="809"/>
  <c r="K73" i="809"/>
  <c r="G73" i="809"/>
  <c r="T72" i="809"/>
  <c r="S72" i="809"/>
  <c r="L72" i="809"/>
  <c r="J72" i="809"/>
  <c r="K72" i="809" s="1"/>
  <c r="I72" i="809"/>
  <c r="O61" i="809"/>
  <c r="M61" i="809"/>
  <c r="K61" i="809"/>
  <c r="G61" i="809"/>
  <c r="O60" i="809"/>
  <c r="N60" i="809"/>
  <c r="Q60" i="809" s="1"/>
  <c r="M60" i="809"/>
  <c r="AB60" i="809" s="1"/>
  <c r="K60" i="809"/>
  <c r="G60" i="809"/>
  <c r="O59" i="809"/>
  <c r="M59" i="809"/>
  <c r="AB59" i="809" s="1"/>
  <c r="K59" i="809"/>
  <c r="G59" i="809"/>
  <c r="O58" i="809"/>
  <c r="M58" i="809"/>
  <c r="AB58" i="809" s="1"/>
  <c r="K58" i="809"/>
  <c r="G58" i="809"/>
  <c r="AB57" i="809"/>
  <c r="AA57" i="809"/>
  <c r="P57" i="809"/>
  <c r="O57" i="809"/>
  <c r="N57" i="809"/>
  <c r="Q57" i="809" s="1"/>
  <c r="M57" i="809"/>
  <c r="K57" i="809"/>
  <c r="G57" i="809"/>
  <c r="O56" i="809"/>
  <c r="M56" i="809"/>
  <c r="AA56" i="809" s="1"/>
  <c r="K56" i="809"/>
  <c r="G56" i="809"/>
  <c r="T55" i="809"/>
  <c r="S55" i="809"/>
  <c r="L55" i="809"/>
  <c r="J55" i="809"/>
  <c r="I55" i="809"/>
  <c r="O55" i="809" s="1"/>
  <c r="O44" i="809"/>
  <c r="M44" i="809"/>
  <c r="K44" i="809"/>
  <c r="G44" i="809"/>
  <c r="AA43" i="809"/>
  <c r="Q43" i="809"/>
  <c r="O43" i="809"/>
  <c r="N43" i="809"/>
  <c r="P43" i="809" s="1"/>
  <c r="M43" i="809"/>
  <c r="AB43" i="809" s="1"/>
  <c r="K43" i="809"/>
  <c r="G43" i="809"/>
  <c r="O42" i="809"/>
  <c r="N42" i="809"/>
  <c r="Q42" i="809" s="1"/>
  <c r="M42" i="809"/>
  <c r="AA42" i="809" s="1"/>
  <c r="K42" i="809"/>
  <c r="G42" i="809"/>
  <c r="AB41" i="809"/>
  <c r="AA41" i="809"/>
  <c r="P41" i="809"/>
  <c r="O41" i="809"/>
  <c r="N41" i="809"/>
  <c r="Q41" i="809" s="1"/>
  <c r="M41" i="809"/>
  <c r="K41" i="809"/>
  <c r="G41" i="809"/>
  <c r="O40" i="809"/>
  <c r="M40" i="809"/>
  <c r="N40" i="809" s="1"/>
  <c r="K40" i="809"/>
  <c r="G40" i="809"/>
  <c r="O39" i="809"/>
  <c r="M39" i="809"/>
  <c r="N39" i="809" s="1"/>
  <c r="K39" i="809"/>
  <c r="G39" i="809"/>
  <c r="T38" i="809"/>
  <c r="S38" i="809"/>
  <c r="L38" i="809"/>
  <c r="K38" i="809"/>
  <c r="J38" i="809"/>
  <c r="I38" i="809"/>
  <c r="AA24" i="809"/>
  <c r="O24" i="809"/>
  <c r="M24" i="809"/>
  <c r="N24" i="809" s="1"/>
  <c r="K24" i="809"/>
  <c r="G24" i="809"/>
  <c r="O23" i="809"/>
  <c r="N23" i="809"/>
  <c r="M23" i="809"/>
  <c r="AA23" i="809" s="1"/>
  <c r="K23" i="809"/>
  <c r="G23" i="809"/>
  <c r="O22" i="809"/>
  <c r="M22" i="809"/>
  <c r="K22" i="809"/>
  <c r="G22" i="809"/>
  <c r="T21" i="809"/>
  <c r="S21" i="809"/>
  <c r="L21" i="809"/>
  <c r="J21" i="809"/>
  <c r="K21" i="809" s="1"/>
  <c r="I21" i="809"/>
  <c r="AA9" i="809"/>
  <c r="P9" i="809"/>
  <c r="O9" i="809"/>
  <c r="N9" i="809"/>
  <c r="Q9" i="809" s="1"/>
  <c r="M9" i="809"/>
  <c r="AB9" i="809" s="1"/>
  <c r="K9" i="809"/>
  <c r="G9" i="809"/>
  <c r="O8" i="809"/>
  <c r="N8" i="809"/>
  <c r="M8" i="809"/>
  <c r="AB8" i="809" s="1"/>
  <c r="K8" i="809"/>
  <c r="G8" i="809"/>
  <c r="O7" i="809"/>
  <c r="M7" i="809"/>
  <c r="K7" i="809"/>
  <c r="G7" i="809"/>
  <c r="O6" i="809"/>
  <c r="M6" i="809"/>
  <c r="AA6" i="809" s="1"/>
  <c r="K6" i="809"/>
  <c r="G6" i="809"/>
  <c r="O5" i="809"/>
  <c r="M5" i="809"/>
  <c r="AB5" i="809" s="1"/>
  <c r="K5" i="809"/>
  <c r="G5" i="809"/>
  <c r="H2" i="809"/>
  <c r="D1" i="809"/>
  <c r="F3" i="808" s="1"/>
  <c r="X34" i="808"/>
  <c r="W34" i="808"/>
  <c r="V34" i="808"/>
  <c r="P34" i="808"/>
  <c r="O34" i="808"/>
  <c r="N34" i="808"/>
  <c r="M34" i="808"/>
  <c r="G34" i="808"/>
  <c r="N16" i="808"/>
  <c r="M16" i="808"/>
  <c r="I8" i="808" s="1"/>
  <c r="J16" i="808"/>
  <c r="I16" i="808"/>
  <c r="H16" i="808"/>
  <c r="G16" i="808"/>
  <c r="F16" i="808"/>
  <c r="E16" i="808"/>
  <c r="F8" i="808"/>
  <c r="M7" i="808"/>
  <c r="K7" i="808"/>
  <c r="I7" i="808"/>
  <c r="G7" i="808"/>
  <c r="F7" i="808"/>
  <c r="E7" i="808"/>
  <c r="M6" i="808"/>
  <c r="K6" i="808"/>
  <c r="I6" i="808"/>
  <c r="G6" i="808"/>
  <c r="F6" i="808"/>
  <c r="E6" i="808"/>
  <c r="AD140" i="807"/>
  <c r="Z140" i="807"/>
  <c r="Y140" i="807"/>
  <c r="L140" i="807"/>
  <c r="O140" i="807" s="1"/>
  <c r="J140" i="807"/>
  <c r="K140" i="807" s="1"/>
  <c r="I140" i="807"/>
  <c r="AF126" i="807"/>
  <c r="O126" i="807"/>
  <c r="M126" i="807"/>
  <c r="AE126" i="807" s="1"/>
  <c r="K126" i="807"/>
  <c r="G126" i="807"/>
  <c r="O125" i="807"/>
  <c r="N125" i="807"/>
  <c r="Q125" i="807" s="1"/>
  <c r="M125" i="807"/>
  <c r="K125" i="807"/>
  <c r="G125" i="807"/>
  <c r="O124" i="807"/>
  <c r="M124" i="807"/>
  <c r="N124" i="807" s="1"/>
  <c r="K124" i="807"/>
  <c r="G124" i="807"/>
  <c r="AD123" i="807"/>
  <c r="Z123" i="807"/>
  <c r="Y123" i="807"/>
  <c r="L123" i="807"/>
  <c r="J123" i="807"/>
  <c r="I123" i="807"/>
  <c r="O109" i="807"/>
  <c r="M109" i="807"/>
  <c r="AE109" i="807" s="1"/>
  <c r="K109" i="807"/>
  <c r="G109" i="807"/>
  <c r="O108" i="807"/>
  <c r="M108" i="807"/>
  <c r="N108" i="807" s="1"/>
  <c r="K108" i="807"/>
  <c r="G108" i="807"/>
  <c r="AF107" i="807"/>
  <c r="O107" i="807"/>
  <c r="M107" i="807"/>
  <c r="N107" i="807" s="1"/>
  <c r="K107" i="807"/>
  <c r="G107" i="807"/>
  <c r="AD106" i="807"/>
  <c r="Z106" i="807"/>
  <c r="Y106" i="807"/>
  <c r="L106" i="807"/>
  <c r="J106" i="807"/>
  <c r="K106" i="807" s="1"/>
  <c r="I106" i="807"/>
  <c r="O91" i="807"/>
  <c r="M91" i="807"/>
  <c r="N91" i="807" s="1"/>
  <c r="K91" i="807"/>
  <c r="G91" i="807"/>
  <c r="AF90" i="807"/>
  <c r="AE90" i="807"/>
  <c r="P90" i="807"/>
  <c r="O90" i="807"/>
  <c r="M90" i="807"/>
  <c r="N90" i="807" s="1"/>
  <c r="Q90" i="807" s="1"/>
  <c r="K90" i="807"/>
  <c r="G90" i="807"/>
  <c r="AD89" i="807"/>
  <c r="Z89" i="807"/>
  <c r="Y89" i="807"/>
  <c r="L89" i="807"/>
  <c r="O89" i="807" s="1"/>
  <c r="J89" i="807"/>
  <c r="I89" i="807"/>
  <c r="AF74" i="807"/>
  <c r="AE74" i="807"/>
  <c r="O74" i="807"/>
  <c r="N74" i="807"/>
  <c r="M74" i="807"/>
  <c r="K74" i="807"/>
  <c r="G74" i="807"/>
  <c r="AE73" i="807"/>
  <c r="O73" i="807"/>
  <c r="M73" i="807"/>
  <c r="K73" i="807"/>
  <c r="G73" i="807"/>
  <c r="AD72" i="807"/>
  <c r="Z72" i="807"/>
  <c r="Y72" i="807"/>
  <c r="L72" i="807"/>
  <c r="O72" i="807" s="1"/>
  <c r="J72" i="807"/>
  <c r="I72" i="807"/>
  <c r="AF63" i="807"/>
  <c r="O63" i="807"/>
  <c r="N63" i="807"/>
  <c r="Q63" i="807" s="1"/>
  <c r="M63" i="807"/>
  <c r="AE63" i="807" s="1"/>
  <c r="K63" i="807"/>
  <c r="G63" i="807"/>
  <c r="AF62" i="807"/>
  <c r="AE62" i="807"/>
  <c r="O62" i="807"/>
  <c r="M62" i="807"/>
  <c r="N62" i="807" s="1"/>
  <c r="K62" i="807"/>
  <c r="G62" i="807"/>
  <c r="O61" i="807"/>
  <c r="M61" i="807"/>
  <c r="AE61" i="807" s="1"/>
  <c r="K61" i="807"/>
  <c r="G61" i="807"/>
  <c r="O60" i="807"/>
  <c r="M60" i="807"/>
  <c r="K60" i="807"/>
  <c r="G60" i="807"/>
  <c r="O59" i="807"/>
  <c r="M59" i="807"/>
  <c r="K59" i="807"/>
  <c r="G59" i="807"/>
  <c r="AE58" i="807"/>
  <c r="O58" i="807"/>
  <c r="M58" i="807"/>
  <c r="N58" i="807" s="1"/>
  <c r="K58" i="807"/>
  <c r="G58" i="807"/>
  <c r="O57" i="807"/>
  <c r="M57" i="807"/>
  <c r="AE57" i="807" s="1"/>
  <c r="K57" i="807"/>
  <c r="G57" i="807"/>
  <c r="AF56" i="807"/>
  <c r="O56" i="807"/>
  <c r="M56" i="807"/>
  <c r="K56" i="807"/>
  <c r="G56" i="807"/>
  <c r="AD55" i="807"/>
  <c r="Z55" i="807"/>
  <c r="Y55" i="807"/>
  <c r="O55" i="807"/>
  <c r="L55" i="807"/>
  <c r="J55" i="807"/>
  <c r="K55" i="807" s="1"/>
  <c r="I55" i="807"/>
  <c r="AE45" i="807"/>
  <c r="O45" i="807"/>
  <c r="N45" i="807"/>
  <c r="M45" i="807"/>
  <c r="AF45" i="807" s="1"/>
  <c r="K45" i="807"/>
  <c r="G45" i="807"/>
  <c r="O44" i="807"/>
  <c r="M44" i="807"/>
  <c r="N44" i="807" s="1"/>
  <c r="K44" i="807"/>
  <c r="G44" i="807"/>
  <c r="O43" i="807"/>
  <c r="N43" i="807"/>
  <c r="Q43" i="807" s="1"/>
  <c r="M43" i="807"/>
  <c r="K43" i="807"/>
  <c r="G43" i="807"/>
  <c r="O42" i="807"/>
  <c r="M42" i="807"/>
  <c r="AF42" i="807" s="1"/>
  <c r="K42" i="807"/>
  <c r="G42" i="807"/>
  <c r="O41" i="807"/>
  <c r="M41" i="807"/>
  <c r="K41" i="807"/>
  <c r="G41" i="807"/>
  <c r="O40" i="807"/>
  <c r="M40" i="807"/>
  <c r="K40" i="807"/>
  <c r="G40" i="807"/>
  <c r="AF39" i="807"/>
  <c r="O39" i="807"/>
  <c r="M39" i="807"/>
  <c r="AE39" i="807" s="1"/>
  <c r="K39" i="807"/>
  <c r="G39" i="807"/>
  <c r="AD38" i="807"/>
  <c r="Z38" i="807"/>
  <c r="Y38" i="807"/>
  <c r="L38" i="807"/>
  <c r="J38" i="807"/>
  <c r="I38" i="807"/>
  <c r="K38" i="807" s="1"/>
  <c r="AF27" i="807"/>
  <c r="AE27" i="807"/>
  <c r="P27" i="807"/>
  <c r="O27" i="807"/>
  <c r="N27" i="807"/>
  <c r="Q27" i="807" s="1"/>
  <c r="M27" i="807"/>
  <c r="K27" i="807"/>
  <c r="G27" i="807"/>
  <c r="AF26" i="807"/>
  <c r="O26" i="807"/>
  <c r="M26" i="807"/>
  <c r="AE26" i="807" s="1"/>
  <c r="K26" i="807"/>
  <c r="G26" i="807"/>
  <c r="O25" i="807"/>
  <c r="M25" i="807"/>
  <c r="K25" i="807"/>
  <c r="G25" i="807"/>
  <c r="O24" i="807"/>
  <c r="M24" i="807"/>
  <c r="N24" i="807" s="1"/>
  <c r="K24" i="807"/>
  <c r="G24" i="807"/>
  <c r="AF23" i="807"/>
  <c r="O23" i="807"/>
  <c r="M23" i="807"/>
  <c r="AE23" i="807" s="1"/>
  <c r="K23" i="807"/>
  <c r="G23" i="807"/>
  <c r="O22" i="807"/>
  <c r="M22" i="807"/>
  <c r="K22" i="807"/>
  <c r="G22" i="807"/>
  <c r="AD21" i="807"/>
  <c r="Q6" i="805"/>
  <c r="Z21" i="807"/>
  <c r="Y21" i="807"/>
  <c r="Y2" i="807" s="1"/>
  <c r="O6" i="805" s="1"/>
  <c r="L21" i="807"/>
  <c r="J21" i="807"/>
  <c r="I21" i="807"/>
  <c r="AF8" i="807"/>
  <c r="AE8" i="807"/>
  <c r="O8" i="807"/>
  <c r="M8" i="807"/>
  <c r="N8" i="807" s="1"/>
  <c r="Q8" i="807" s="1"/>
  <c r="K8" i="807"/>
  <c r="G8" i="807"/>
  <c r="O7" i="807"/>
  <c r="M7" i="807"/>
  <c r="N7" i="807" s="1"/>
  <c r="K7" i="807"/>
  <c r="G7" i="807"/>
  <c r="O6" i="807"/>
  <c r="M6" i="807"/>
  <c r="AE6" i="807" s="1"/>
  <c r="K6" i="807"/>
  <c r="G6" i="807"/>
  <c r="O5" i="807"/>
  <c r="M5" i="807"/>
  <c r="K5" i="807"/>
  <c r="G5" i="807"/>
  <c r="Z2" i="807"/>
  <c r="P6" i="805" s="1"/>
  <c r="H2" i="807"/>
  <c r="D1" i="807"/>
  <c r="L140" i="806"/>
  <c r="J140" i="806"/>
  <c r="I140" i="806"/>
  <c r="O140" i="806" s="1"/>
  <c r="O135" i="806"/>
  <c r="M135" i="806"/>
  <c r="K135" i="806"/>
  <c r="G135" i="806"/>
  <c r="O134" i="806"/>
  <c r="M134" i="806"/>
  <c r="AB134" i="806" s="1"/>
  <c r="K134" i="806"/>
  <c r="G134" i="806"/>
  <c r="AA133" i="806"/>
  <c r="O133" i="806"/>
  <c r="N133" i="806"/>
  <c r="Q133" i="806" s="1"/>
  <c r="M133" i="806"/>
  <c r="AB133" i="806" s="1"/>
  <c r="K133" i="806"/>
  <c r="G133" i="806"/>
  <c r="O132" i="806"/>
  <c r="M132" i="806"/>
  <c r="AB132" i="806" s="1"/>
  <c r="K132" i="806"/>
  <c r="G132" i="806"/>
  <c r="AA131" i="806"/>
  <c r="O131" i="806"/>
  <c r="M131" i="806"/>
  <c r="AB131" i="806" s="1"/>
  <c r="K131" i="806"/>
  <c r="G131" i="806"/>
  <c r="O130" i="806"/>
  <c r="M130" i="806"/>
  <c r="K130" i="806"/>
  <c r="G130" i="806"/>
  <c r="O129" i="806"/>
  <c r="M129" i="806"/>
  <c r="AB129" i="806" s="1"/>
  <c r="K129" i="806"/>
  <c r="G129" i="806"/>
  <c r="O128" i="806"/>
  <c r="M128" i="806"/>
  <c r="N128" i="806" s="1"/>
  <c r="K128" i="806"/>
  <c r="G128" i="806"/>
  <c r="AA127" i="806"/>
  <c r="O127" i="806"/>
  <c r="M127" i="806"/>
  <c r="AB127" i="806" s="1"/>
  <c r="K127" i="806"/>
  <c r="G127" i="806"/>
  <c r="AB126" i="806"/>
  <c r="AA126" i="806"/>
  <c r="O126" i="806"/>
  <c r="M126" i="806"/>
  <c r="N126" i="806" s="1"/>
  <c r="Q126" i="806" s="1"/>
  <c r="K126" i="806"/>
  <c r="G126" i="806"/>
  <c r="O125" i="806"/>
  <c r="M125" i="806"/>
  <c r="AB125" i="806" s="1"/>
  <c r="K125" i="806"/>
  <c r="G125" i="806"/>
  <c r="O124" i="806"/>
  <c r="M124" i="806"/>
  <c r="N124" i="806" s="1"/>
  <c r="K124" i="806"/>
  <c r="G124" i="806"/>
  <c r="L123" i="806"/>
  <c r="O123" i="806" s="1"/>
  <c r="J123" i="806"/>
  <c r="I123" i="806"/>
  <c r="O114" i="806"/>
  <c r="M114" i="806"/>
  <c r="AA114" i="806" s="1"/>
  <c r="K114" i="806"/>
  <c r="G114" i="806"/>
  <c r="O113" i="806"/>
  <c r="M113" i="806"/>
  <c r="AB113" i="806" s="1"/>
  <c r="K113" i="806"/>
  <c r="G113" i="806"/>
  <c r="O112" i="806"/>
  <c r="M112" i="806"/>
  <c r="AA112" i="806" s="1"/>
  <c r="K112" i="806"/>
  <c r="G112" i="806"/>
  <c r="O111" i="806"/>
  <c r="M111" i="806"/>
  <c r="N111" i="806" s="1"/>
  <c r="K111" i="806"/>
  <c r="G111" i="806"/>
  <c r="O110" i="806"/>
  <c r="M110" i="806"/>
  <c r="K110" i="806"/>
  <c r="G110" i="806"/>
  <c r="AA109" i="806"/>
  <c r="O109" i="806"/>
  <c r="M109" i="806"/>
  <c r="AB109" i="806" s="1"/>
  <c r="K109" i="806"/>
  <c r="G109" i="806"/>
  <c r="O108" i="806"/>
  <c r="M108" i="806"/>
  <c r="AA108" i="806" s="1"/>
  <c r="K108" i="806"/>
  <c r="G108" i="806"/>
  <c r="O107" i="806"/>
  <c r="N107" i="806"/>
  <c r="Q107" i="806" s="1"/>
  <c r="M107" i="806"/>
  <c r="K107" i="806"/>
  <c r="G107" i="806"/>
  <c r="L106" i="806"/>
  <c r="J106" i="806"/>
  <c r="K106" i="806" s="1"/>
  <c r="I106" i="806"/>
  <c r="O94" i="806"/>
  <c r="M94" i="806"/>
  <c r="AB94" i="806" s="1"/>
  <c r="K94" i="806"/>
  <c r="G94" i="806"/>
  <c r="O93" i="806"/>
  <c r="M93" i="806"/>
  <c r="AB93" i="806" s="1"/>
  <c r="K93" i="806"/>
  <c r="G93" i="806"/>
  <c r="AB92" i="806"/>
  <c r="AA92" i="806"/>
  <c r="O92" i="806"/>
  <c r="N92" i="806"/>
  <c r="M92" i="806"/>
  <c r="K92" i="806"/>
  <c r="G92" i="806"/>
  <c r="O91" i="806"/>
  <c r="M91" i="806"/>
  <c r="N91" i="806" s="1"/>
  <c r="K91" i="806"/>
  <c r="G91" i="806"/>
  <c r="O90" i="806"/>
  <c r="N90" i="806"/>
  <c r="Q90" i="806" s="1"/>
  <c r="M90" i="806"/>
  <c r="K90" i="806"/>
  <c r="G90" i="806"/>
  <c r="L89" i="806"/>
  <c r="J89" i="806"/>
  <c r="K89" i="806" s="1"/>
  <c r="I89" i="806"/>
  <c r="O75" i="806"/>
  <c r="M75" i="806"/>
  <c r="N75" i="806" s="1"/>
  <c r="K75" i="806"/>
  <c r="G75" i="806"/>
  <c r="AB74" i="806"/>
  <c r="AA74" i="806"/>
  <c r="O74" i="806"/>
  <c r="M74" i="806"/>
  <c r="N74" i="806" s="1"/>
  <c r="K74" i="806"/>
  <c r="G74" i="806"/>
  <c r="O73" i="806"/>
  <c r="N73" i="806"/>
  <c r="M73" i="806"/>
  <c r="AB73" i="806" s="1"/>
  <c r="K73" i="806"/>
  <c r="G73" i="806"/>
  <c r="L72" i="806"/>
  <c r="K72" i="806"/>
  <c r="J72" i="806"/>
  <c r="I72" i="806"/>
  <c r="O61" i="806"/>
  <c r="M61" i="806"/>
  <c r="N61" i="806" s="1"/>
  <c r="K61" i="806"/>
  <c r="G61" i="806"/>
  <c r="O60" i="806"/>
  <c r="M60" i="806"/>
  <c r="AA60" i="806" s="1"/>
  <c r="K60" i="806"/>
  <c r="G60" i="806"/>
  <c r="O59" i="806"/>
  <c r="N59" i="806"/>
  <c r="Q59" i="806" s="1"/>
  <c r="M59" i="806"/>
  <c r="AB59" i="806" s="1"/>
  <c r="K59" i="806"/>
  <c r="G59" i="806"/>
  <c r="O58" i="806"/>
  <c r="M58" i="806"/>
  <c r="AA58" i="806" s="1"/>
  <c r="K58" i="806"/>
  <c r="G58" i="806"/>
  <c r="O57" i="806"/>
  <c r="M57" i="806"/>
  <c r="N57" i="806" s="1"/>
  <c r="K57" i="806"/>
  <c r="G57" i="806"/>
  <c r="O56" i="806"/>
  <c r="M56" i="806"/>
  <c r="AB56" i="806" s="1"/>
  <c r="K56" i="806"/>
  <c r="G56" i="806"/>
  <c r="L55" i="806"/>
  <c r="J55" i="806"/>
  <c r="I55" i="806"/>
  <c r="O44" i="806"/>
  <c r="M44" i="806"/>
  <c r="K44" i="806"/>
  <c r="G44" i="806"/>
  <c r="AB43" i="806"/>
  <c r="AA43" i="806"/>
  <c r="P43" i="806"/>
  <c r="O43" i="806"/>
  <c r="N43" i="806"/>
  <c r="M43" i="806"/>
  <c r="K43" i="806"/>
  <c r="G43" i="806"/>
  <c r="O42" i="806"/>
  <c r="M42" i="806"/>
  <c r="N42" i="806" s="1"/>
  <c r="K42" i="806"/>
  <c r="G42" i="806"/>
  <c r="O41" i="806"/>
  <c r="N41" i="806"/>
  <c r="Q41" i="806" s="1"/>
  <c r="M41" i="806"/>
  <c r="AB41" i="806" s="1"/>
  <c r="K41" i="806"/>
  <c r="G41" i="806"/>
  <c r="AB40" i="806"/>
  <c r="AA40" i="806"/>
  <c r="O40" i="806"/>
  <c r="N40" i="806"/>
  <c r="Q40" i="806" s="1"/>
  <c r="M40" i="806"/>
  <c r="K40" i="806"/>
  <c r="G40" i="806"/>
  <c r="AB39" i="806"/>
  <c r="O39" i="806"/>
  <c r="M39" i="806"/>
  <c r="N39" i="806" s="1"/>
  <c r="K39" i="806"/>
  <c r="G39" i="806"/>
  <c r="M38" i="806"/>
  <c r="AA38" i="806" s="1"/>
  <c r="L38" i="806"/>
  <c r="O38" i="806" s="1"/>
  <c r="J38" i="806"/>
  <c r="I38" i="806"/>
  <c r="O24" i="806"/>
  <c r="M24" i="806"/>
  <c r="AB24" i="806" s="1"/>
  <c r="K24" i="806"/>
  <c r="G24" i="806"/>
  <c r="O23" i="806"/>
  <c r="M23" i="806"/>
  <c r="N23" i="806" s="1"/>
  <c r="K23" i="806"/>
  <c r="G23" i="806"/>
  <c r="O22" i="806"/>
  <c r="M22" i="806"/>
  <c r="AB22" i="806" s="1"/>
  <c r="K22" i="806"/>
  <c r="G22" i="806"/>
  <c r="L21" i="806"/>
  <c r="O21" i="806" s="1"/>
  <c r="J21" i="806"/>
  <c r="K21" i="806" s="1"/>
  <c r="I21" i="806"/>
  <c r="AA9" i="806"/>
  <c r="O9" i="806"/>
  <c r="M9" i="806"/>
  <c r="N9" i="806" s="1"/>
  <c r="K9" i="806"/>
  <c r="G9" i="806"/>
  <c r="O8" i="806"/>
  <c r="M8" i="806"/>
  <c r="AA8" i="806" s="1"/>
  <c r="K8" i="806"/>
  <c r="G8" i="806"/>
  <c r="O7" i="806"/>
  <c r="M7" i="806"/>
  <c r="N7" i="806" s="1"/>
  <c r="K7" i="806"/>
  <c r="G7" i="806"/>
  <c r="AB6" i="806"/>
  <c r="O6" i="806"/>
  <c r="M6" i="806"/>
  <c r="AA6" i="806" s="1"/>
  <c r="K6" i="806"/>
  <c r="G6" i="806"/>
  <c r="O5" i="806"/>
  <c r="M5" i="806"/>
  <c r="K5" i="806"/>
  <c r="G5" i="806"/>
  <c r="H2" i="806"/>
  <c r="F1" i="806"/>
  <c r="F2" i="806" s="1"/>
  <c r="D1" i="806"/>
  <c r="X34" i="805"/>
  <c r="W34" i="805"/>
  <c r="V34" i="805"/>
  <c r="P34" i="805"/>
  <c r="O34" i="805"/>
  <c r="N34" i="805"/>
  <c r="M34" i="805"/>
  <c r="G34" i="805"/>
  <c r="N16" i="805"/>
  <c r="M16" i="805"/>
  <c r="J16" i="805"/>
  <c r="I16" i="805"/>
  <c r="H16" i="805"/>
  <c r="G16" i="805"/>
  <c r="F16" i="805"/>
  <c r="E16" i="805"/>
  <c r="M8" i="805"/>
  <c r="F8" i="805"/>
  <c r="M7" i="805"/>
  <c r="K7" i="805"/>
  <c r="I7" i="805"/>
  <c r="G7" i="805"/>
  <c r="F7" i="805"/>
  <c r="E7" i="805"/>
  <c r="M6" i="805"/>
  <c r="K6" i="805"/>
  <c r="I6" i="805"/>
  <c r="G6" i="805"/>
  <c r="F6" i="805"/>
  <c r="E6" i="805"/>
  <c r="F3" i="805"/>
  <c r="AD140" i="804"/>
  <c r="Z140" i="804"/>
  <c r="Y140" i="804"/>
  <c r="M140" i="804"/>
  <c r="AF140" i="804" s="1"/>
  <c r="AG124" i="804" s="1"/>
  <c r="L140" i="804"/>
  <c r="O140" i="804" s="1"/>
  <c r="J140" i="804"/>
  <c r="K140" i="804" s="1"/>
  <c r="I140" i="804"/>
  <c r="O126" i="804"/>
  <c r="M126" i="804"/>
  <c r="AF126" i="804" s="1"/>
  <c r="K126" i="804"/>
  <c r="G126" i="804"/>
  <c r="O125" i="804"/>
  <c r="M125" i="804"/>
  <c r="K125" i="804"/>
  <c r="G125" i="804"/>
  <c r="O124" i="804"/>
  <c r="M124" i="804"/>
  <c r="K124" i="804"/>
  <c r="G124" i="804"/>
  <c r="AD123" i="804"/>
  <c r="Z123" i="804"/>
  <c r="Y123" i="804"/>
  <c r="L123" i="804"/>
  <c r="J123" i="804"/>
  <c r="K123" i="804" s="1"/>
  <c r="I123" i="804"/>
  <c r="O109" i="804"/>
  <c r="N109" i="804"/>
  <c r="M109" i="804"/>
  <c r="AE109" i="804" s="1"/>
  <c r="K109" i="804"/>
  <c r="G109" i="804"/>
  <c r="O108" i="804"/>
  <c r="M108" i="804"/>
  <c r="K108" i="804"/>
  <c r="G108" i="804"/>
  <c r="O107" i="804"/>
  <c r="M107" i="804"/>
  <c r="N107" i="804" s="1"/>
  <c r="K107" i="804"/>
  <c r="G107" i="804"/>
  <c r="AD106" i="804"/>
  <c r="Z106" i="804"/>
  <c r="Y106" i="804"/>
  <c r="L106" i="804"/>
  <c r="O106" i="804" s="1"/>
  <c r="J106" i="804"/>
  <c r="K106" i="804" s="1"/>
  <c r="I106" i="804"/>
  <c r="AF91" i="804"/>
  <c r="AE91" i="804"/>
  <c r="O91" i="804"/>
  <c r="M91" i="804"/>
  <c r="N91" i="804" s="1"/>
  <c r="K91" i="804"/>
  <c r="G91" i="804"/>
  <c r="AF90" i="804"/>
  <c r="AE90" i="804"/>
  <c r="P90" i="804"/>
  <c r="O90" i="804"/>
  <c r="N90" i="804"/>
  <c r="Q90" i="804" s="1"/>
  <c r="M90" i="804"/>
  <c r="M106" i="804" s="1"/>
  <c r="N106" i="804" s="1"/>
  <c r="K90" i="804"/>
  <c r="G90" i="804"/>
  <c r="AD89" i="804"/>
  <c r="Z89" i="804"/>
  <c r="Y89" i="804"/>
  <c r="L89" i="804"/>
  <c r="O89" i="804" s="1"/>
  <c r="J89" i="804"/>
  <c r="K89" i="804" s="1"/>
  <c r="I89" i="804"/>
  <c r="AF74" i="804"/>
  <c r="AE74" i="804"/>
  <c r="O74" i="804"/>
  <c r="N74" i="804"/>
  <c r="M74" i="804"/>
  <c r="K74" i="804"/>
  <c r="G74" i="804"/>
  <c r="AF73" i="804"/>
  <c r="O73" i="804"/>
  <c r="N73" i="804"/>
  <c r="Q73" i="804" s="1"/>
  <c r="M73" i="804"/>
  <c r="K73" i="804"/>
  <c r="G73" i="804"/>
  <c r="AD72" i="804"/>
  <c r="Z72" i="804"/>
  <c r="Y72" i="804"/>
  <c r="L72" i="804"/>
  <c r="J72" i="804"/>
  <c r="I72" i="804"/>
  <c r="O63" i="804"/>
  <c r="M63" i="804"/>
  <c r="K63" i="804"/>
  <c r="G63" i="804"/>
  <c r="AF62" i="804"/>
  <c r="AE62" i="804"/>
  <c r="O62" i="804"/>
  <c r="N62" i="804"/>
  <c r="M62" i="804"/>
  <c r="K62" i="804"/>
  <c r="G62" i="804"/>
  <c r="O61" i="804"/>
  <c r="M61" i="804"/>
  <c r="AE61" i="804" s="1"/>
  <c r="K61" i="804"/>
  <c r="G61" i="804"/>
  <c r="O60" i="804"/>
  <c r="M60" i="804"/>
  <c r="N60" i="804" s="1"/>
  <c r="K60" i="804"/>
  <c r="G60" i="804"/>
  <c r="AE59" i="804"/>
  <c r="O59" i="804"/>
  <c r="M59" i="804"/>
  <c r="K59" i="804"/>
  <c r="G59" i="804"/>
  <c r="O58" i="804"/>
  <c r="M58" i="804"/>
  <c r="AF58" i="804" s="1"/>
  <c r="K58" i="804"/>
  <c r="G58" i="804"/>
  <c r="O57" i="804"/>
  <c r="N57" i="804"/>
  <c r="M57" i="804"/>
  <c r="AE57" i="804" s="1"/>
  <c r="K57" i="804"/>
  <c r="G57" i="804"/>
  <c r="O56" i="804"/>
  <c r="M56" i="804"/>
  <c r="K56" i="804"/>
  <c r="G56" i="804"/>
  <c r="AD55" i="804"/>
  <c r="Z55" i="804"/>
  <c r="Y55" i="804"/>
  <c r="L55" i="804"/>
  <c r="J55" i="804"/>
  <c r="K55" i="804" s="1"/>
  <c r="I55" i="804"/>
  <c r="O55" i="804" s="1"/>
  <c r="O43" i="804"/>
  <c r="M43" i="804"/>
  <c r="N43" i="804" s="1"/>
  <c r="K43" i="804"/>
  <c r="G43" i="804"/>
  <c r="O42" i="804"/>
  <c r="M42" i="804"/>
  <c r="N42" i="804" s="1"/>
  <c r="K42" i="804"/>
  <c r="G42" i="804"/>
  <c r="O41" i="804"/>
  <c r="M41" i="804"/>
  <c r="AF41" i="804" s="1"/>
  <c r="K41" i="804"/>
  <c r="G41" i="804"/>
  <c r="AF40" i="804"/>
  <c r="AE40" i="804"/>
  <c r="P40" i="804"/>
  <c r="O40" i="804"/>
  <c r="M40" i="804"/>
  <c r="N40" i="804" s="1"/>
  <c r="Q40" i="804" s="1"/>
  <c r="K40" i="804"/>
  <c r="G40" i="804"/>
  <c r="O39" i="804"/>
  <c r="M39" i="804"/>
  <c r="AE39" i="804" s="1"/>
  <c r="K39" i="804"/>
  <c r="G39" i="804"/>
  <c r="AD38" i="804"/>
  <c r="Z38" i="804"/>
  <c r="Y38" i="804"/>
  <c r="L38" i="804"/>
  <c r="J38" i="804"/>
  <c r="I38" i="804"/>
  <c r="O26" i="804"/>
  <c r="M26" i="804"/>
  <c r="AF26" i="804" s="1"/>
  <c r="K26" i="804"/>
  <c r="G26" i="804"/>
  <c r="AF25" i="804"/>
  <c r="O25" i="804"/>
  <c r="M25" i="804"/>
  <c r="N25" i="804" s="1"/>
  <c r="K25" i="804"/>
  <c r="G25" i="804"/>
  <c r="O24" i="804"/>
  <c r="M24" i="804"/>
  <c r="K24" i="804"/>
  <c r="G24" i="804"/>
  <c r="O23" i="804"/>
  <c r="M23" i="804"/>
  <c r="AF23" i="804" s="1"/>
  <c r="K23" i="804"/>
  <c r="G23" i="804"/>
  <c r="O22" i="804"/>
  <c r="M22" i="804"/>
  <c r="AF22" i="804" s="1"/>
  <c r="K22" i="804"/>
  <c r="G22" i="804"/>
  <c r="AD21" i="804"/>
  <c r="Z21" i="804"/>
  <c r="Y21" i="804"/>
  <c r="L21" i="804"/>
  <c r="J21" i="804"/>
  <c r="I21" i="804"/>
  <c r="AE8" i="804"/>
  <c r="O8" i="804"/>
  <c r="M8" i="804"/>
  <c r="N8" i="804" s="1"/>
  <c r="K8" i="804"/>
  <c r="G8" i="804"/>
  <c r="O7" i="804"/>
  <c r="N7" i="804"/>
  <c r="M7" i="804"/>
  <c r="AE7" i="804" s="1"/>
  <c r="K7" i="804"/>
  <c r="G7" i="804"/>
  <c r="O6" i="804"/>
  <c r="M6" i="804"/>
  <c r="N6" i="804" s="1"/>
  <c r="K6" i="804"/>
  <c r="G6" i="804"/>
  <c r="O5" i="804"/>
  <c r="M5" i="804"/>
  <c r="N5" i="804" s="1"/>
  <c r="K5" i="804"/>
  <c r="G5" i="804"/>
  <c r="H2" i="804"/>
  <c r="D1" i="804"/>
  <c r="L140" i="803"/>
  <c r="K140" i="803"/>
  <c r="J140" i="803"/>
  <c r="I140" i="803"/>
  <c r="AA135" i="803"/>
  <c r="O135" i="803"/>
  <c r="M135" i="803"/>
  <c r="AB135" i="803" s="1"/>
  <c r="K135" i="803"/>
  <c r="G135" i="803"/>
  <c r="O134" i="803"/>
  <c r="M134" i="803"/>
  <c r="N134" i="803" s="1"/>
  <c r="K134" i="803"/>
  <c r="G134" i="803"/>
  <c r="AA133" i="803"/>
  <c r="O133" i="803"/>
  <c r="M133" i="803"/>
  <c r="N133" i="803" s="1"/>
  <c r="K133" i="803"/>
  <c r="G133" i="803"/>
  <c r="O132" i="803"/>
  <c r="M132" i="803"/>
  <c r="AB132" i="803" s="1"/>
  <c r="K132" i="803"/>
  <c r="G132" i="803"/>
  <c r="O131" i="803"/>
  <c r="M131" i="803"/>
  <c r="K131" i="803"/>
  <c r="G131" i="803"/>
  <c r="O130" i="803"/>
  <c r="M130" i="803"/>
  <c r="N130" i="803" s="1"/>
  <c r="K130" i="803"/>
  <c r="G130" i="803"/>
  <c r="O129" i="803"/>
  <c r="N129" i="803"/>
  <c r="Q129" i="803" s="1"/>
  <c r="M129" i="803"/>
  <c r="AB129" i="803" s="1"/>
  <c r="K129" i="803"/>
  <c r="G129" i="803"/>
  <c r="O128" i="803"/>
  <c r="M128" i="803"/>
  <c r="AB128" i="803" s="1"/>
  <c r="K128" i="803"/>
  <c r="G128" i="803"/>
  <c r="AA127" i="803"/>
  <c r="O127" i="803"/>
  <c r="M127" i="803"/>
  <c r="AB127" i="803" s="1"/>
  <c r="K127" i="803"/>
  <c r="G127" i="803"/>
  <c r="O126" i="803"/>
  <c r="M126" i="803"/>
  <c r="N126" i="803" s="1"/>
  <c r="K126" i="803"/>
  <c r="G126" i="803"/>
  <c r="AA125" i="803"/>
  <c r="O125" i="803"/>
  <c r="N125" i="803"/>
  <c r="M125" i="803"/>
  <c r="AB125" i="803" s="1"/>
  <c r="K125" i="803"/>
  <c r="G125" i="803"/>
  <c r="O124" i="803"/>
  <c r="M124" i="803"/>
  <c r="AB124" i="803" s="1"/>
  <c r="K124" i="803"/>
  <c r="G124" i="803"/>
  <c r="L123" i="803"/>
  <c r="J123" i="803"/>
  <c r="K123" i="803" s="1"/>
  <c r="I123" i="803"/>
  <c r="O114" i="803"/>
  <c r="M114" i="803"/>
  <c r="N114" i="803" s="1"/>
  <c r="K114" i="803"/>
  <c r="G114" i="803"/>
  <c r="O113" i="803"/>
  <c r="M113" i="803"/>
  <c r="K113" i="803"/>
  <c r="G113" i="803"/>
  <c r="O112" i="803"/>
  <c r="M112" i="803"/>
  <c r="N112" i="803" s="1"/>
  <c r="K112" i="803"/>
  <c r="G112" i="803"/>
  <c r="O111" i="803"/>
  <c r="N111" i="803"/>
  <c r="Q111" i="803" s="1"/>
  <c r="M111" i="803"/>
  <c r="AB111" i="803" s="1"/>
  <c r="K111" i="803"/>
  <c r="G111" i="803"/>
  <c r="O110" i="803"/>
  <c r="M110" i="803"/>
  <c r="K110" i="803"/>
  <c r="G110" i="803"/>
  <c r="O109" i="803"/>
  <c r="M109" i="803"/>
  <c r="AB109" i="803" s="1"/>
  <c r="K109" i="803"/>
  <c r="G109" i="803"/>
  <c r="AA108" i="803"/>
  <c r="O108" i="803"/>
  <c r="M108" i="803"/>
  <c r="N108" i="803" s="1"/>
  <c r="K108" i="803"/>
  <c r="G108" i="803"/>
  <c r="O107" i="803"/>
  <c r="M107" i="803"/>
  <c r="AB107" i="803" s="1"/>
  <c r="K107" i="803"/>
  <c r="G107" i="803"/>
  <c r="L106" i="803"/>
  <c r="J106" i="803"/>
  <c r="I106" i="803"/>
  <c r="O94" i="803"/>
  <c r="M94" i="803"/>
  <c r="AB94" i="803" s="1"/>
  <c r="K94" i="803"/>
  <c r="G94" i="803"/>
  <c r="AB93" i="803"/>
  <c r="O93" i="803"/>
  <c r="M93" i="803"/>
  <c r="N93" i="803" s="1"/>
  <c r="K93" i="803"/>
  <c r="G93" i="803"/>
  <c r="O92" i="803"/>
  <c r="N92" i="803"/>
  <c r="M92" i="803"/>
  <c r="AB92" i="803" s="1"/>
  <c r="K92" i="803"/>
  <c r="G92" i="803"/>
  <c r="O91" i="803"/>
  <c r="N91" i="803"/>
  <c r="M91" i="803"/>
  <c r="AB91" i="803" s="1"/>
  <c r="K91" i="803"/>
  <c r="G91" i="803"/>
  <c r="AB90" i="803"/>
  <c r="O90" i="803"/>
  <c r="M90" i="803"/>
  <c r="AA90" i="803" s="1"/>
  <c r="K90" i="803"/>
  <c r="G90" i="803"/>
  <c r="L89" i="803"/>
  <c r="J89" i="803"/>
  <c r="K89" i="803" s="1"/>
  <c r="I89" i="803"/>
  <c r="O75" i="803"/>
  <c r="M75" i="803"/>
  <c r="N75" i="803" s="1"/>
  <c r="K75" i="803"/>
  <c r="G75" i="803"/>
  <c r="AB74" i="803"/>
  <c r="O74" i="803"/>
  <c r="M74" i="803"/>
  <c r="N74" i="803" s="1"/>
  <c r="K74" i="803"/>
  <c r="G74" i="803"/>
  <c r="AA73" i="803"/>
  <c r="O73" i="803"/>
  <c r="N73" i="803"/>
  <c r="P73" i="803" s="1"/>
  <c r="M73" i="803"/>
  <c r="K73" i="803"/>
  <c r="G73" i="803"/>
  <c r="L72" i="803"/>
  <c r="O72" i="803" s="1"/>
  <c r="J72" i="803"/>
  <c r="I72" i="803"/>
  <c r="K72" i="803" s="1"/>
  <c r="O61" i="803"/>
  <c r="N61" i="803"/>
  <c r="Q61" i="803" s="1"/>
  <c r="M61" i="803"/>
  <c r="AB61" i="803" s="1"/>
  <c r="K61" i="803"/>
  <c r="G61" i="803"/>
  <c r="O60" i="803"/>
  <c r="M60" i="803"/>
  <c r="K60" i="803"/>
  <c r="G60" i="803"/>
  <c r="O59" i="803"/>
  <c r="M59" i="803"/>
  <c r="AB59" i="803" s="1"/>
  <c r="K59" i="803"/>
  <c r="G59" i="803"/>
  <c r="O58" i="803"/>
  <c r="M58" i="803"/>
  <c r="N58" i="803" s="1"/>
  <c r="K58" i="803"/>
  <c r="G58" i="803"/>
  <c r="O57" i="803"/>
  <c r="M57" i="803"/>
  <c r="AB57" i="803" s="1"/>
  <c r="K57" i="803"/>
  <c r="G57" i="803"/>
  <c r="O56" i="803"/>
  <c r="M56" i="803"/>
  <c r="K56" i="803"/>
  <c r="G56" i="803"/>
  <c r="L55" i="803"/>
  <c r="J55" i="803"/>
  <c r="I55" i="803"/>
  <c r="O44" i="803"/>
  <c r="M44" i="803"/>
  <c r="N44" i="803" s="1"/>
  <c r="K44" i="803"/>
  <c r="G44" i="803"/>
  <c r="AA43" i="803"/>
  <c r="O43" i="803"/>
  <c r="M43" i="803"/>
  <c r="N43" i="803" s="1"/>
  <c r="K43" i="803"/>
  <c r="G43" i="803"/>
  <c r="O42" i="803"/>
  <c r="M42" i="803"/>
  <c r="AB42" i="803" s="1"/>
  <c r="K42" i="803"/>
  <c r="G42" i="803"/>
  <c r="O41" i="803"/>
  <c r="M41" i="803"/>
  <c r="AB41" i="803" s="1"/>
  <c r="K41" i="803"/>
  <c r="G41" i="803"/>
  <c r="O40" i="803"/>
  <c r="M40" i="803"/>
  <c r="N40" i="803" s="1"/>
  <c r="K40" i="803"/>
  <c r="G40" i="803"/>
  <c r="AA39" i="803"/>
  <c r="O39" i="803"/>
  <c r="M39" i="803"/>
  <c r="K39" i="803"/>
  <c r="G39" i="803"/>
  <c r="L38" i="803"/>
  <c r="J38" i="803"/>
  <c r="K38" i="803" s="1"/>
  <c r="I38" i="803"/>
  <c r="O24" i="803"/>
  <c r="M24" i="803"/>
  <c r="N24" i="803" s="1"/>
  <c r="K24" i="803"/>
  <c r="G24" i="803"/>
  <c r="O23" i="803"/>
  <c r="M23" i="803"/>
  <c r="AB23" i="803" s="1"/>
  <c r="K23" i="803"/>
  <c r="G23" i="803"/>
  <c r="O22" i="803"/>
  <c r="M22" i="803"/>
  <c r="M38" i="803" s="1"/>
  <c r="K22" i="803"/>
  <c r="G22" i="803"/>
  <c r="L21" i="803"/>
  <c r="J21" i="803"/>
  <c r="I21" i="803"/>
  <c r="O21" i="803" s="1"/>
  <c r="AB9" i="803"/>
  <c r="AA9" i="803"/>
  <c r="O9" i="803"/>
  <c r="N9" i="803"/>
  <c r="Q9" i="803" s="1"/>
  <c r="M9" i="803"/>
  <c r="K9" i="803"/>
  <c r="G9" i="803"/>
  <c r="O8" i="803"/>
  <c r="M8" i="803"/>
  <c r="N8" i="803" s="1"/>
  <c r="K8" i="803"/>
  <c r="G8" i="803"/>
  <c r="O7" i="803"/>
  <c r="M7" i="803"/>
  <c r="K7" i="803"/>
  <c r="G7" i="803"/>
  <c r="AA6" i="803"/>
  <c r="O6" i="803"/>
  <c r="M6" i="803"/>
  <c r="N6" i="803" s="1"/>
  <c r="K6" i="803"/>
  <c r="G6" i="803"/>
  <c r="O5" i="803"/>
  <c r="M5" i="803"/>
  <c r="AB5" i="803" s="1"/>
  <c r="K5" i="803"/>
  <c r="G5" i="803"/>
  <c r="H2" i="803"/>
  <c r="D1" i="803"/>
  <c r="X34" i="802"/>
  <c r="W34" i="802"/>
  <c r="V34" i="802"/>
  <c r="P34" i="802"/>
  <c r="O34" i="802"/>
  <c r="N34" i="802"/>
  <c r="M34" i="802"/>
  <c r="G34" i="802"/>
  <c r="N16" i="802"/>
  <c r="M16" i="802"/>
  <c r="I8" i="802" s="1"/>
  <c r="J16" i="802"/>
  <c r="I16" i="802"/>
  <c r="H16" i="802"/>
  <c r="G16" i="802"/>
  <c r="F16" i="802"/>
  <c r="E16" i="802"/>
  <c r="F8" i="802"/>
  <c r="M7" i="802"/>
  <c r="K7" i="802"/>
  <c r="I7" i="802"/>
  <c r="G7" i="802"/>
  <c r="F7" i="802"/>
  <c r="E7" i="802"/>
  <c r="M6" i="802"/>
  <c r="K6" i="802"/>
  <c r="I6" i="802"/>
  <c r="G6" i="802"/>
  <c r="F6" i="802"/>
  <c r="E6" i="802"/>
  <c r="AD140" i="801"/>
  <c r="Z140" i="801"/>
  <c r="Y140" i="801"/>
  <c r="L140" i="801"/>
  <c r="J140" i="801"/>
  <c r="K140" i="801" s="1"/>
  <c r="I140" i="801"/>
  <c r="O126" i="801"/>
  <c r="M126" i="801"/>
  <c r="AF126" i="801" s="1"/>
  <c r="K126" i="801"/>
  <c r="G126" i="801"/>
  <c r="O125" i="801"/>
  <c r="M125" i="801"/>
  <c r="AF125" i="801" s="1"/>
  <c r="K125" i="801"/>
  <c r="G125" i="801"/>
  <c r="AF124" i="801"/>
  <c r="AE124" i="801"/>
  <c r="O124" i="801"/>
  <c r="M124" i="801"/>
  <c r="N124" i="801" s="1"/>
  <c r="K124" i="801"/>
  <c r="G124" i="801"/>
  <c r="AD123" i="801"/>
  <c r="Z123" i="801"/>
  <c r="Y123" i="801"/>
  <c r="L123" i="801"/>
  <c r="O123" i="801" s="1"/>
  <c r="J123" i="801"/>
  <c r="K123" i="801" s="1"/>
  <c r="I123" i="801"/>
  <c r="O109" i="801"/>
  <c r="M109" i="801"/>
  <c r="AE109" i="801" s="1"/>
  <c r="K109" i="801"/>
  <c r="G109" i="801"/>
  <c r="O108" i="801"/>
  <c r="M108" i="801"/>
  <c r="N108" i="801" s="1"/>
  <c r="K108" i="801"/>
  <c r="G108" i="801"/>
  <c r="O107" i="801"/>
  <c r="M107" i="801"/>
  <c r="N107" i="801" s="1"/>
  <c r="K107" i="801"/>
  <c r="G107" i="801"/>
  <c r="AD106" i="801"/>
  <c r="Z106" i="801"/>
  <c r="Y106" i="801"/>
  <c r="M106" i="801"/>
  <c r="L106" i="801"/>
  <c r="O106" i="801" s="1"/>
  <c r="J106" i="801"/>
  <c r="K106" i="801" s="1"/>
  <c r="I106" i="801"/>
  <c r="O91" i="801"/>
  <c r="M91" i="801"/>
  <c r="N91" i="801" s="1"/>
  <c r="K91" i="801"/>
  <c r="G91" i="801"/>
  <c r="O90" i="801"/>
  <c r="N90" i="801"/>
  <c r="P90" i="801" s="1"/>
  <c r="M90" i="801"/>
  <c r="AF90" i="801" s="1"/>
  <c r="K90" i="801"/>
  <c r="G90" i="801"/>
  <c r="AD89" i="801"/>
  <c r="Z89" i="801"/>
  <c r="Y89" i="801"/>
  <c r="M89" i="801"/>
  <c r="N89" i="801" s="1"/>
  <c r="L89" i="801"/>
  <c r="O89" i="801" s="1"/>
  <c r="J89" i="801"/>
  <c r="I89" i="801"/>
  <c r="O74" i="801"/>
  <c r="N74" i="801"/>
  <c r="M74" i="801"/>
  <c r="AF74" i="801" s="1"/>
  <c r="K74" i="801"/>
  <c r="G74" i="801"/>
  <c r="O73" i="801"/>
  <c r="N73" i="801"/>
  <c r="M73" i="801"/>
  <c r="AF73" i="801" s="1"/>
  <c r="K73" i="801"/>
  <c r="G73" i="801"/>
  <c r="AD72" i="801"/>
  <c r="AD2" i="801" s="1"/>
  <c r="R6" i="799" s="1"/>
  <c r="Z72" i="801"/>
  <c r="Y72" i="801"/>
  <c r="L72" i="801"/>
  <c r="O72" i="801" s="1"/>
  <c r="J72" i="801"/>
  <c r="K72" i="801" s="1"/>
  <c r="I72" i="801"/>
  <c r="O63" i="801"/>
  <c r="M63" i="801"/>
  <c r="AF63" i="801" s="1"/>
  <c r="K63" i="801"/>
  <c r="G63" i="801"/>
  <c r="O62" i="801"/>
  <c r="M62" i="801"/>
  <c r="AE62" i="801" s="1"/>
  <c r="K62" i="801"/>
  <c r="G62" i="801"/>
  <c r="O61" i="801"/>
  <c r="M61" i="801"/>
  <c r="K61" i="801"/>
  <c r="G61" i="801"/>
  <c r="O60" i="801"/>
  <c r="M60" i="801"/>
  <c r="N60" i="801" s="1"/>
  <c r="K60" i="801"/>
  <c r="G60" i="801"/>
  <c r="O59" i="801"/>
  <c r="M59" i="801"/>
  <c r="AF59" i="801" s="1"/>
  <c r="K59" i="801"/>
  <c r="G59" i="801"/>
  <c r="O58" i="801"/>
  <c r="M58" i="801"/>
  <c r="AE58" i="801" s="1"/>
  <c r="K58" i="801"/>
  <c r="G58" i="801"/>
  <c r="O57" i="801"/>
  <c r="M57" i="801"/>
  <c r="K57" i="801"/>
  <c r="G57" i="801"/>
  <c r="AF56" i="801"/>
  <c r="AE56" i="801"/>
  <c r="O56" i="801"/>
  <c r="M56" i="801"/>
  <c r="K56" i="801"/>
  <c r="G56" i="801"/>
  <c r="AD55" i="801"/>
  <c r="Z55" i="801"/>
  <c r="Y55" i="801"/>
  <c r="L55" i="801"/>
  <c r="J55" i="801"/>
  <c r="I55" i="801"/>
  <c r="O44" i="801"/>
  <c r="M44" i="801"/>
  <c r="K44" i="801"/>
  <c r="G44" i="801"/>
  <c r="O43" i="801"/>
  <c r="M43" i="801"/>
  <c r="N43" i="801" s="1"/>
  <c r="K43" i="801"/>
  <c r="G43" i="801"/>
  <c r="O42" i="801"/>
  <c r="M42" i="801"/>
  <c r="AF42" i="801" s="1"/>
  <c r="K42" i="801"/>
  <c r="G42" i="801"/>
  <c r="O41" i="801"/>
  <c r="M41" i="801"/>
  <c r="K41" i="801"/>
  <c r="G41" i="801"/>
  <c r="AE40" i="801"/>
  <c r="O40" i="801"/>
  <c r="M40" i="801"/>
  <c r="N40" i="801" s="1"/>
  <c r="K40" i="801"/>
  <c r="G40" i="801"/>
  <c r="AF39" i="801"/>
  <c r="O39" i="801"/>
  <c r="M39" i="801"/>
  <c r="K39" i="801"/>
  <c r="G39" i="801"/>
  <c r="AD38" i="801"/>
  <c r="Z38" i="801"/>
  <c r="Y38" i="801"/>
  <c r="L38" i="801"/>
  <c r="O38" i="801" s="1"/>
  <c r="J38" i="801"/>
  <c r="K38" i="801" s="1"/>
  <c r="I38" i="801"/>
  <c r="AE26" i="801"/>
  <c r="O26" i="801"/>
  <c r="M26" i="801"/>
  <c r="K26" i="801"/>
  <c r="G26" i="801"/>
  <c r="O25" i="801"/>
  <c r="M25" i="801"/>
  <c r="AF25" i="801" s="1"/>
  <c r="K25" i="801"/>
  <c r="G25" i="801"/>
  <c r="O24" i="801"/>
  <c r="M24" i="801"/>
  <c r="AF24" i="801" s="1"/>
  <c r="K24" i="801"/>
  <c r="G24" i="801"/>
  <c r="O23" i="801"/>
  <c r="M23" i="801"/>
  <c r="AF23" i="801" s="1"/>
  <c r="K23" i="801"/>
  <c r="G23" i="801"/>
  <c r="O22" i="801"/>
  <c r="M22" i="801"/>
  <c r="K22" i="801"/>
  <c r="G22" i="801"/>
  <c r="AD21" i="801"/>
  <c r="Z21" i="801"/>
  <c r="Y21" i="801"/>
  <c r="L21" i="801"/>
  <c r="J21" i="801"/>
  <c r="I21" i="801"/>
  <c r="O8" i="801"/>
  <c r="M8" i="801"/>
  <c r="AE8" i="801" s="1"/>
  <c r="K8" i="801"/>
  <c r="G8" i="801"/>
  <c r="O7" i="801"/>
  <c r="M7" i="801"/>
  <c r="N7" i="801" s="1"/>
  <c r="K7" i="801"/>
  <c r="G7" i="801"/>
  <c r="AF6" i="801"/>
  <c r="AE6" i="801"/>
  <c r="O6" i="801"/>
  <c r="M6" i="801"/>
  <c r="N6" i="801" s="1"/>
  <c r="K6" i="801"/>
  <c r="G6" i="801"/>
  <c r="O5" i="801"/>
  <c r="M5" i="801"/>
  <c r="AF5" i="801" s="1"/>
  <c r="K5" i="801"/>
  <c r="G5" i="801"/>
  <c r="Q6" i="799"/>
  <c r="H2" i="801"/>
  <c r="D1" i="801"/>
  <c r="L140" i="800"/>
  <c r="O140" i="800" s="1"/>
  <c r="J140" i="800"/>
  <c r="I140" i="800"/>
  <c r="O135" i="800"/>
  <c r="N135" i="800"/>
  <c r="Q135" i="800" s="1"/>
  <c r="M135" i="800"/>
  <c r="AA135" i="800" s="1"/>
  <c r="K135" i="800"/>
  <c r="G135" i="800"/>
  <c r="O134" i="800"/>
  <c r="M134" i="800"/>
  <c r="N134" i="800" s="1"/>
  <c r="K134" i="800"/>
  <c r="G134" i="800"/>
  <c r="O133" i="800"/>
  <c r="M133" i="800"/>
  <c r="K133" i="800"/>
  <c r="G133" i="800"/>
  <c r="AB132" i="800"/>
  <c r="AA132" i="800"/>
  <c r="O132" i="800"/>
  <c r="N132" i="800"/>
  <c r="Q132" i="800" s="1"/>
  <c r="M132" i="800"/>
  <c r="K132" i="800"/>
  <c r="G132" i="800"/>
  <c r="O131" i="800"/>
  <c r="M131" i="800"/>
  <c r="N131" i="800" s="1"/>
  <c r="K131" i="800"/>
  <c r="G131" i="800"/>
  <c r="O130" i="800"/>
  <c r="M130" i="800"/>
  <c r="N130" i="800" s="1"/>
  <c r="K130" i="800"/>
  <c r="G130" i="800"/>
  <c r="O129" i="800"/>
  <c r="N129" i="800"/>
  <c r="Q129" i="800" s="1"/>
  <c r="M129" i="800"/>
  <c r="AB129" i="800" s="1"/>
  <c r="K129" i="800"/>
  <c r="G129" i="800"/>
  <c r="AB128" i="800"/>
  <c r="AA128" i="800"/>
  <c r="O128" i="800"/>
  <c r="M128" i="800"/>
  <c r="N128" i="800" s="1"/>
  <c r="Q128" i="800" s="1"/>
  <c r="K128" i="800"/>
  <c r="G128" i="800"/>
  <c r="AB127" i="800"/>
  <c r="O127" i="800"/>
  <c r="M127" i="800"/>
  <c r="N127" i="800" s="1"/>
  <c r="K127" i="800"/>
  <c r="G127" i="800"/>
  <c r="O126" i="800"/>
  <c r="M126" i="800"/>
  <c r="N126" i="800" s="1"/>
  <c r="K126" i="800"/>
  <c r="G126" i="800"/>
  <c r="AA125" i="800"/>
  <c r="O125" i="800"/>
  <c r="M125" i="800"/>
  <c r="AB125" i="800" s="1"/>
  <c r="K125" i="800"/>
  <c r="G125" i="800"/>
  <c r="O124" i="800"/>
  <c r="M124" i="800"/>
  <c r="AB124" i="800" s="1"/>
  <c r="K124" i="800"/>
  <c r="G124" i="800"/>
  <c r="L123" i="800"/>
  <c r="O123" i="800" s="1"/>
  <c r="J123" i="800"/>
  <c r="K123" i="800" s="1"/>
  <c r="I123" i="800"/>
  <c r="O114" i="800"/>
  <c r="M114" i="800"/>
  <c r="AA114" i="800" s="1"/>
  <c r="K114" i="800"/>
  <c r="G114" i="800"/>
  <c r="AA113" i="800"/>
  <c r="O113" i="800"/>
  <c r="M113" i="800"/>
  <c r="N113" i="800" s="1"/>
  <c r="K113" i="800"/>
  <c r="G113" i="800"/>
  <c r="AB112" i="800"/>
  <c r="AA112" i="800"/>
  <c r="O112" i="800"/>
  <c r="M112" i="800"/>
  <c r="N112" i="800" s="1"/>
  <c r="Q112" i="800" s="1"/>
  <c r="K112" i="800"/>
  <c r="G112" i="800"/>
  <c r="AB111" i="800"/>
  <c r="O111" i="800"/>
  <c r="M111" i="800"/>
  <c r="AA111" i="800" s="1"/>
  <c r="K111" i="800"/>
  <c r="G111" i="800"/>
  <c r="O110" i="800"/>
  <c r="M110" i="800"/>
  <c r="AA110" i="800" s="1"/>
  <c r="K110" i="800"/>
  <c r="G110" i="800"/>
  <c r="O109" i="800"/>
  <c r="M109" i="800"/>
  <c r="N109" i="800" s="1"/>
  <c r="K109" i="800"/>
  <c r="G109" i="800"/>
  <c r="AB108" i="800"/>
  <c r="AA108" i="800"/>
  <c r="O108" i="800"/>
  <c r="M108" i="800"/>
  <c r="N108" i="800" s="1"/>
  <c r="K108" i="800"/>
  <c r="G108" i="800"/>
  <c r="O107" i="800"/>
  <c r="N107" i="800"/>
  <c r="M107" i="800"/>
  <c r="AB107" i="800" s="1"/>
  <c r="K107" i="800"/>
  <c r="G107" i="800"/>
  <c r="L106" i="800"/>
  <c r="J106" i="800"/>
  <c r="K106" i="800" s="1"/>
  <c r="I106" i="800"/>
  <c r="AA94" i="800"/>
  <c r="O94" i="800"/>
  <c r="M94" i="800"/>
  <c r="AB94" i="800" s="1"/>
  <c r="K94" i="800"/>
  <c r="G94" i="800"/>
  <c r="O93" i="800"/>
  <c r="M93" i="800"/>
  <c r="AA93" i="800" s="1"/>
  <c r="K93" i="800"/>
  <c r="G93" i="800"/>
  <c r="O92" i="800"/>
  <c r="M92" i="800"/>
  <c r="AB92" i="800" s="1"/>
  <c r="K92" i="800"/>
  <c r="G92" i="800"/>
  <c r="O91" i="800"/>
  <c r="M91" i="800"/>
  <c r="AB91" i="800" s="1"/>
  <c r="K91" i="800"/>
  <c r="G91" i="800"/>
  <c r="O90" i="800"/>
  <c r="M90" i="800"/>
  <c r="AB90" i="800" s="1"/>
  <c r="K90" i="800"/>
  <c r="G90" i="800"/>
  <c r="L89" i="800"/>
  <c r="J89" i="800"/>
  <c r="I89" i="800"/>
  <c r="AA75" i="800"/>
  <c r="O75" i="800"/>
  <c r="N75" i="800"/>
  <c r="Q75" i="800" s="1"/>
  <c r="M75" i="800"/>
  <c r="AB75" i="800" s="1"/>
  <c r="K75" i="800"/>
  <c r="G75" i="800"/>
  <c r="O74" i="800"/>
  <c r="M74" i="800"/>
  <c r="K74" i="800"/>
  <c r="G74" i="800"/>
  <c r="O73" i="800"/>
  <c r="M73" i="800"/>
  <c r="K73" i="800"/>
  <c r="G73" i="800"/>
  <c r="L72" i="800"/>
  <c r="J72" i="800"/>
  <c r="K72" i="800" s="1"/>
  <c r="I72" i="800"/>
  <c r="O61" i="800"/>
  <c r="M61" i="800"/>
  <c r="AB61" i="800" s="1"/>
  <c r="K61" i="800"/>
  <c r="G61" i="800"/>
  <c r="O60" i="800"/>
  <c r="M60" i="800"/>
  <c r="AA60" i="800" s="1"/>
  <c r="K60" i="800"/>
  <c r="G60" i="800"/>
  <c r="O59" i="800"/>
  <c r="M59" i="800"/>
  <c r="AB59" i="800" s="1"/>
  <c r="K59" i="800"/>
  <c r="G59" i="800"/>
  <c r="O58" i="800"/>
  <c r="M58" i="800"/>
  <c r="AB58" i="800" s="1"/>
  <c r="K58" i="800"/>
  <c r="G58" i="800"/>
  <c r="O57" i="800"/>
  <c r="M57" i="800"/>
  <c r="AB57" i="800" s="1"/>
  <c r="K57" i="800"/>
  <c r="G57" i="800"/>
  <c r="O56" i="800"/>
  <c r="M56" i="800"/>
  <c r="AB56" i="800" s="1"/>
  <c r="K56" i="800"/>
  <c r="G56" i="800"/>
  <c r="L55" i="800"/>
  <c r="J55" i="800"/>
  <c r="K55" i="800" s="1"/>
  <c r="I55" i="800"/>
  <c r="O55" i="800" s="1"/>
  <c r="O44" i="800"/>
  <c r="M44" i="800"/>
  <c r="AA44" i="800" s="1"/>
  <c r="K44" i="800"/>
  <c r="G44" i="800"/>
  <c r="O43" i="800"/>
  <c r="M43" i="800"/>
  <c r="AB43" i="800" s="1"/>
  <c r="K43" i="800"/>
  <c r="G43" i="800"/>
  <c r="O42" i="800"/>
  <c r="M42" i="800"/>
  <c r="AB42" i="800" s="1"/>
  <c r="K42" i="800"/>
  <c r="G42" i="800"/>
  <c r="AA41" i="800"/>
  <c r="O41" i="800"/>
  <c r="M41" i="800"/>
  <c r="AB41" i="800" s="1"/>
  <c r="K41" i="800"/>
  <c r="G41" i="800"/>
  <c r="O40" i="800"/>
  <c r="M40" i="800"/>
  <c r="AA40" i="800" s="1"/>
  <c r="K40" i="800"/>
  <c r="G40" i="800"/>
  <c r="O39" i="800"/>
  <c r="M39" i="800"/>
  <c r="N39" i="800" s="1"/>
  <c r="K39" i="800"/>
  <c r="G39" i="800"/>
  <c r="L38" i="800"/>
  <c r="O38" i="800" s="1"/>
  <c r="J38" i="800"/>
  <c r="K38" i="800" s="1"/>
  <c r="I38" i="800"/>
  <c r="AA24" i="800"/>
  <c r="O24" i="800"/>
  <c r="M24" i="800"/>
  <c r="AB24" i="800" s="1"/>
  <c r="K24" i="800"/>
  <c r="G24" i="800"/>
  <c r="O23" i="800"/>
  <c r="M23" i="800"/>
  <c r="N23" i="800" s="1"/>
  <c r="K23" i="800"/>
  <c r="G23" i="800"/>
  <c r="O22" i="800"/>
  <c r="M22" i="800"/>
  <c r="K22" i="800"/>
  <c r="G22" i="800"/>
  <c r="O21" i="800"/>
  <c r="L21" i="800"/>
  <c r="J21" i="800"/>
  <c r="I21" i="800"/>
  <c r="O9" i="800"/>
  <c r="M9" i="800"/>
  <c r="AB9" i="800" s="1"/>
  <c r="K9" i="800"/>
  <c r="G9" i="800"/>
  <c r="O8" i="800"/>
  <c r="M8" i="800"/>
  <c r="AB8" i="800" s="1"/>
  <c r="K8" i="800"/>
  <c r="G8" i="800"/>
  <c r="O7" i="800"/>
  <c r="M7" i="800"/>
  <c r="K7" i="800"/>
  <c r="G7" i="800"/>
  <c r="O6" i="800"/>
  <c r="M6" i="800"/>
  <c r="AA6" i="800" s="1"/>
  <c r="K6" i="800"/>
  <c r="G6" i="800"/>
  <c r="O5" i="800"/>
  <c r="M5" i="800"/>
  <c r="K5" i="800"/>
  <c r="G5" i="800"/>
  <c r="H2" i="800"/>
  <c r="D2" i="800"/>
  <c r="D1" i="800"/>
  <c r="X34" i="799"/>
  <c r="W34" i="799"/>
  <c r="M8" i="799" s="1"/>
  <c r="V34" i="799"/>
  <c r="P34" i="799"/>
  <c r="O34" i="799"/>
  <c r="N34" i="799"/>
  <c r="M34" i="799"/>
  <c r="G34" i="799"/>
  <c r="N16" i="799"/>
  <c r="I8" i="799" s="1"/>
  <c r="M16" i="799"/>
  <c r="J16" i="799"/>
  <c r="I16" i="799"/>
  <c r="H16" i="799"/>
  <c r="G16" i="799"/>
  <c r="F16" i="799"/>
  <c r="E16" i="799"/>
  <c r="F8" i="799"/>
  <c r="M7" i="799"/>
  <c r="K7" i="799"/>
  <c r="I7" i="799"/>
  <c r="G7" i="799"/>
  <c r="F7" i="799"/>
  <c r="E7" i="799"/>
  <c r="M6" i="799"/>
  <c r="K6" i="799"/>
  <c r="I6" i="799"/>
  <c r="G6" i="799"/>
  <c r="F6" i="799"/>
  <c r="E6" i="799"/>
  <c r="F3" i="799"/>
  <c r="AD140" i="798"/>
  <c r="Z140" i="798"/>
  <c r="Y140" i="798"/>
  <c r="L140" i="798"/>
  <c r="J140" i="798"/>
  <c r="K140" i="798" s="1"/>
  <c r="I140" i="798"/>
  <c r="O126" i="798"/>
  <c r="M126" i="798"/>
  <c r="AF126" i="798" s="1"/>
  <c r="K126" i="798"/>
  <c r="G126" i="798"/>
  <c r="O125" i="798"/>
  <c r="N125" i="798"/>
  <c r="P125" i="798" s="1"/>
  <c r="M125" i="798"/>
  <c r="AF125" i="798" s="1"/>
  <c r="K125" i="798"/>
  <c r="G125" i="798"/>
  <c r="AF124" i="798"/>
  <c r="AE124" i="798"/>
  <c r="O124" i="798"/>
  <c r="M124" i="798"/>
  <c r="N124" i="798" s="1"/>
  <c r="K124" i="798"/>
  <c r="G124" i="798"/>
  <c r="AD123" i="798"/>
  <c r="Z123" i="798"/>
  <c r="Y123" i="798"/>
  <c r="L123" i="798"/>
  <c r="O123" i="798" s="1"/>
  <c r="J123" i="798"/>
  <c r="K123" i="798" s="1"/>
  <c r="I123" i="798"/>
  <c r="AF109" i="798"/>
  <c r="O109" i="798"/>
  <c r="M109" i="798"/>
  <c r="AE109" i="798" s="1"/>
  <c r="K109" i="798"/>
  <c r="G109" i="798"/>
  <c r="P108" i="798"/>
  <c r="O108" i="798"/>
  <c r="N108" i="798"/>
  <c r="M108" i="798"/>
  <c r="K108" i="798"/>
  <c r="G108" i="798"/>
  <c r="O107" i="798"/>
  <c r="M107" i="798"/>
  <c r="N107" i="798" s="1"/>
  <c r="K107" i="798"/>
  <c r="G107" i="798"/>
  <c r="AD106" i="798"/>
  <c r="Z106" i="798"/>
  <c r="Y106" i="798"/>
  <c r="L106" i="798"/>
  <c r="J106" i="798"/>
  <c r="K106" i="798" s="1"/>
  <c r="I106" i="798"/>
  <c r="O91" i="798"/>
  <c r="M91" i="798"/>
  <c r="K91" i="798"/>
  <c r="G91" i="798"/>
  <c r="AF90" i="798"/>
  <c r="AE90" i="798"/>
  <c r="O90" i="798"/>
  <c r="M90" i="798"/>
  <c r="N90" i="798" s="1"/>
  <c r="Q90" i="798" s="1"/>
  <c r="K90" i="798"/>
  <c r="G90" i="798"/>
  <c r="AD89" i="798"/>
  <c r="Z89" i="798"/>
  <c r="Y89" i="798"/>
  <c r="L89" i="798"/>
  <c r="J89" i="798"/>
  <c r="I89" i="798"/>
  <c r="O89" i="798" s="1"/>
  <c r="O74" i="798"/>
  <c r="M74" i="798"/>
  <c r="K74" i="798"/>
  <c r="G74" i="798"/>
  <c r="O73" i="798"/>
  <c r="M73" i="798"/>
  <c r="M89" i="798" s="1"/>
  <c r="K73" i="798"/>
  <c r="G73" i="798"/>
  <c r="AD72" i="798"/>
  <c r="Z72" i="798"/>
  <c r="Y72" i="798"/>
  <c r="L72" i="798"/>
  <c r="O72" i="798" s="1"/>
  <c r="J72" i="798"/>
  <c r="K72" i="798" s="1"/>
  <c r="I72" i="798"/>
  <c r="O63" i="798"/>
  <c r="M63" i="798"/>
  <c r="AF63" i="798" s="1"/>
  <c r="K63" i="798"/>
  <c r="G63" i="798"/>
  <c r="O62" i="798"/>
  <c r="N62" i="798"/>
  <c r="Q62" i="798" s="1"/>
  <c r="M62" i="798"/>
  <c r="K62" i="798"/>
  <c r="G62" i="798"/>
  <c r="AF61" i="798"/>
  <c r="O61" i="798"/>
  <c r="M61" i="798"/>
  <c r="AE61" i="798" s="1"/>
  <c r="K61" i="798"/>
  <c r="G61" i="798"/>
  <c r="AE60" i="798"/>
  <c r="O60" i="798"/>
  <c r="M60" i="798"/>
  <c r="N60" i="798" s="1"/>
  <c r="K60" i="798"/>
  <c r="G60" i="798"/>
  <c r="O59" i="798"/>
  <c r="M59" i="798"/>
  <c r="AF59" i="798" s="1"/>
  <c r="K59" i="798"/>
  <c r="G59" i="798"/>
  <c r="AF58" i="798"/>
  <c r="O58" i="798"/>
  <c r="N58" i="798"/>
  <c r="Q58" i="798" s="1"/>
  <c r="M58" i="798"/>
  <c r="AE58" i="798" s="1"/>
  <c r="K58" i="798"/>
  <c r="G58" i="798"/>
  <c r="O57" i="798"/>
  <c r="M57" i="798"/>
  <c r="AE57" i="798" s="1"/>
  <c r="K57" i="798"/>
  <c r="G57" i="798"/>
  <c r="AF56" i="798"/>
  <c r="O56" i="798"/>
  <c r="M56" i="798"/>
  <c r="K56" i="798"/>
  <c r="G56" i="798"/>
  <c r="AD55" i="798"/>
  <c r="Z55" i="798"/>
  <c r="Z2" i="798" s="1"/>
  <c r="P6" i="796" s="1"/>
  <c r="Y55" i="798"/>
  <c r="Y2" i="798" s="1"/>
  <c r="L55" i="798"/>
  <c r="O55" i="798" s="1"/>
  <c r="J55" i="798"/>
  <c r="I55" i="798"/>
  <c r="O43" i="798"/>
  <c r="M43" i="798"/>
  <c r="N43" i="798" s="1"/>
  <c r="K43" i="798"/>
  <c r="G43" i="798"/>
  <c r="O42" i="798"/>
  <c r="M42" i="798"/>
  <c r="N42" i="798" s="1"/>
  <c r="K42" i="798"/>
  <c r="G42" i="798"/>
  <c r="O41" i="798"/>
  <c r="M41" i="798"/>
  <c r="K41" i="798"/>
  <c r="G41" i="798"/>
  <c r="O40" i="798"/>
  <c r="M40" i="798"/>
  <c r="AF40" i="798" s="1"/>
  <c r="K40" i="798"/>
  <c r="G40" i="798"/>
  <c r="O39" i="798"/>
  <c r="M39" i="798"/>
  <c r="AE39" i="798" s="1"/>
  <c r="K39" i="798"/>
  <c r="G39" i="798"/>
  <c r="AD38" i="798"/>
  <c r="Z38" i="798"/>
  <c r="Y38" i="798"/>
  <c r="L38" i="798"/>
  <c r="J38" i="798"/>
  <c r="I38" i="798"/>
  <c r="K38" i="798" s="1"/>
  <c r="O27" i="798"/>
  <c r="M27" i="798"/>
  <c r="K27" i="798"/>
  <c r="G27" i="798"/>
  <c r="AF26" i="798"/>
  <c r="AE26" i="798"/>
  <c r="Q26" i="798"/>
  <c r="O26" i="798"/>
  <c r="M26" i="798"/>
  <c r="N26" i="798" s="1"/>
  <c r="P26" i="798" s="1"/>
  <c r="K26" i="798"/>
  <c r="G26" i="798"/>
  <c r="O25" i="798"/>
  <c r="M25" i="798"/>
  <c r="AF25" i="798" s="1"/>
  <c r="K25" i="798"/>
  <c r="G25" i="798"/>
  <c r="O24" i="798"/>
  <c r="M24" i="798"/>
  <c r="AF24" i="798" s="1"/>
  <c r="K24" i="798"/>
  <c r="G24" i="798"/>
  <c r="AE23" i="798"/>
  <c r="O23" i="798"/>
  <c r="M23" i="798"/>
  <c r="AF23" i="798" s="1"/>
  <c r="K23" i="798"/>
  <c r="G23" i="798"/>
  <c r="O22" i="798"/>
  <c r="M22" i="798"/>
  <c r="N22" i="798" s="1"/>
  <c r="K22" i="798"/>
  <c r="G22" i="798"/>
  <c r="AD21" i="798"/>
  <c r="Z21" i="798"/>
  <c r="Y21" i="798"/>
  <c r="L21" i="798"/>
  <c r="O21" i="798" s="1"/>
  <c r="J21" i="798"/>
  <c r="K21" i="798" s="1"/>
  <c r="I21" i="798"/>
  <c r="O8" i="798"/>
  <c r="M8" i="798"/>
  <c r="K8" i="798"/>
  <c r="G8" i="798"/>
  <c r="AF7" i="798"/>
  <c r="AE7" i="798"/>
  <c r="O7" i="798"/>
  <c r="M7" i="798"/>
  <c r="N7" i="798" s="1"/>
  <c r="K7" i="798"/>
  <c r="G7" i="798"/>
  <c r="O6" i="798"/>
  <c r="M6" i="798"/>
  <c r="AF6" i="798" s="1"/>
  <c r="K6" i="798"/>
  <c r="G6" i="798"/>
  <c r="O5" i="798"/>
  <c r="M5" i="798"/>
  <c r="K5" i="798"/>
  <c r="G5" i="798"/>
  <c r="H2" i="798"/>
  <c r="D1" i="798"/>
  <c r="L140" i="797"/>
  <c r="K140" i="797"/>
  <c r="J140" i="797"/>
  <c r="I140" i="797"/>
  <c r="O140" i="797" s="1"/>
  <c r="AA135" i="797"/>
  <c r="O135" i="797"/>
  <c r="M135" i="797"/>
  <c r="N135" i="797" s="1"/>
  <c r="K135" i="797"/>
  <c r="G135" i="797"/>
  <c r="O134" i="797"/>
  <c r="M134" i="797"/>
  <c r="N134" i="797" s="1"/>
  <c r="K134" i="797"/>
  <c r="G134" i="797"/>
  <c r="AB133" i="797"/>
  <c r="O133" i="797"/>
  <c r="M133" i="797"/>
  <c r="N133" i="797" s="1"/>
  <c r="K133" i="797"/>
  <c r="P133" i="797" s="1"/>
  <c r="G133" i="797"/>
  <c r="O132" i="797"/>
  <c r="M132" i="797"/>
  <c r="AB132" i="797" s="1"/>
  <c r="K132" i="797"/>
  <c r="G132" i="797"/>
  <c r="O131" i="797"/>
  <c r="M131" i="797"/>
  <c r="N131" i="797" s="1"/>
  <c r="K131" i="797"/>
  <c r="G131" i="797"/>
  <c r="AA130" i="797"/>
  <c r="O130" i="797"/>
  <c r="M130" i="797"/>
  <c r="N130" i="797" s="1"/>
  <c r="K130" i="797"/>
  <c r="G130" i="797"/>
  <c r="O129" i="797"/>
  <c r="N129" i="797"/>
  <c r="Q129" i="797" s="1"/>
  <c r="M129" i="797"/>
  <c r="K129" i="797"/>
  <c r="G129" i="797"/>
  <c r="O128" i="797"/>
  <c r="M128" i="797"/>
  <c r="AB128" i="797" s="1"/>
  <c r="K128" i="797"/>
  <c r="G128" i="797"/>
  <c r="AA127" i="797"/>
  <c r="O127" i="797"/>
  <c r="N127" i="797"/>
  <c r="M127" i="797"/>
  <c r="AB127" i="797" s="1"/>
  <c r="K127" i="797"/>
  <c r="G127" i="797"/>
  <c r="AA126" i="797"/>
  <c r="O126" i="797"/>
  <c r="M126" i="797"/>
  <c r="N126" i="797" s="1"/>
  <c r="K126" i="797"/>
  <c r="G126" i="797"/>
  <c r="AB125" i="797"/>
  <c r="AA125" i="797"/>
  <c r="O125" i="797"/>
  <c r="N125" i="797"/>
  <c r="Q125" i="797" s="1"/>
  <c r="M125" i="797"/>
  <c r="K125" i="797"/>
  <c r="G125" i="797"/>
  <c r="O124" i="797"/>
  <c r="M124" i="797"/>
  <c r="AB124" i="797" s="1"/>
  <c r="K124" i="797"/>
  <c r="G124" i="797"/>
  <c r="L123" i="797"/>
  <c r="O123" i="797" s="1"/>
  <c r="J123" i="797"/>
  <c r="K123" i="797" s="1"/>
  <c r="I123" i="797"/>
  <c r="AB113" i="797"/>
  <c r="O113" i="797"/>
  <c r="M113" i="797"/>
  <c r="AA113" i="797" s="1"/>
  <c r="K113" i="797"/>
  <c r="G113" i="797"/>
  <c r="AB112" i="797"/>
  <c r="AA112" i="797"/>
  <c r="O112" i="797"/>
  <c r="M112" i="797"/>
  <c r="N112" i="797" s="1"/>
  <c r="K112" i="797"/>
  <c r="G112" i="797"/>
  <c r="O111" i="797"/>
  <c r="M111" i="797"/>
  <c r="AB111" i="797" s="1"/>
  <c r="K111" i="797"/>
  <c r="G111" i="797"/>
  <c r="O110" i="797"/>
  <c r="M110" i="797"/>
  <c r="AB110" i="797" s="1"/>
  <c r="K110" i="797"/>
  <c r="G110" i="797"/>
  <c r="O109" i="797"/>
  <c r="M109" i="797"/>
  <c r="K109" i="797"/>
  <c r="G109" i="797"/>
  <c r="AB108" i="797"/>
  <c r="O108" i="797"/>
  <c r="M108" i="797"/>
  <c r="N108" i="797" s="1"/>
  <c r="K108" i="797"/>
  <c r="G108" i="797"/>
  <c r="O107" i="797"/>
  <c r="M107" i="797"/>
  <c r="N107" i="797" s="1"/>
  <c r="K107" i="797"/>
  <c r="G107" i="797"/>
  <c r="L106" i="797"/>
  <c r="J106" i="797"/>
  <c r="K106" i="797" s="1"/>
  <c r="I106" i="797"/>
  <c r="O94" i="797"/>
  <c r="M94" i="797"/>
  <c r="AB94" i="797" s="1"/>
  <c r="K94" i="797"/>
  <c r="G94" i="797"/>
  <c r="O93" i="797"/>
  <c r="M93" i="797"/>
  <c r="AB93" i="797" s="1"/>
  <c r="K93" i="797"/>
  <c r="G93" i="797"/>
  <c r="O92" i="797"/>
  <c r="M92" i="797"/>
  <c r="N92" i="797" s="1"/>
  <c r="K92" i="797"/>
  <c r="G92" i="797"/>
  <c r="O91" i="797"/>
  <c r="M91" i="797"/>
  <c r="AB91" i="797" s="1"/>
  <c r="K91" i="797"/>
  <c r="G91" i="797"/>
  <c r="O90" i="797"/>
  <c r="M90" i="797"/>
  <c r="AB90" i="797" s="1"/>
  <c r="K90" i="797"/>
  <c r="G90" i="797"/>
  <c r="L89" i="797"/>
  <c r="J89" i="797"/>
  <c r="I89" i="797"/>
  <c r="O75" i="797"/>
  <c r="M75" i="797"/>
  <c r="AB75" i="797" s="1"/>
  <c r="K75" i="797"/>
  <c r="G75" i="797"/>
  <c r="O74" i="797"/>
  <c r="M74" i="797"/>
  <c r="AB74" i="797" s="1"/>
  <c r="K74" i="797"/>
  <c r="G74" i="797"/>
  <c r="O73" i="797"/>
  <c r="M73" i="797"/>
  <c r="N73" i="797" s="1"/>
  <c r="K73" i="797"/>
  <c r="G73" i="797"/>
  <c r="L72" i="797"/>
  <c r="O72" i="797" s="1"/>
  <c r="J72" i="797"/>
  <c r="I72" i="797"/>
  <c r="O61" i="797"/>
  <c r="M61" i="797"/>
  <c r="AB61" i="797" s="1"/>
  <c r="K61" i="797"/>
  <c r="G61" i="797"/>
  <c r="O60" i="797"/>
  <c r="M60" i="797"/>
  <c r="AB60" i="797" s="1"/>
  <c r="K60" i="797"/>
  <c r="G60" i="797"/>
  <c r="O59" i="797"/>
  <c r="M59" i="797"/>
  <c r="AB59" i="797" s="1"/>
  <c r="K59" i="797"/>
  <c r="G59" i="797"/>
  <c r="AA58" i="797"/>
  <c r="O58" i="797"/>
  <c r="M58" i="797"/>
  <c r="K58" i="797"/>
  <c r="G58" i="797"/>
  <c r="O57" i="797"/>
  <c r="M57" i="797"/>
  <c r="AB57" i="797" s="1"/>
  <c r="K57" i="797"/>
  <c r="G57" i="797"/>
  <c r="O56" i="797"/>
  <c r="M56" i="797"/>
  <c r="K56" i="797"/>
  <c r="G56" i="797"/>
  <c r="L55" i="797"/>
  <c r="J55" i="797"/>
  <c r="I55" i="797"/>
  <c r="O44" i="797"/>
  <c r="M44" i="797"/>
  <c r="AB44" i="797" s="1"/>
  <c r="K44" i="797"/>
  <c r="G44" i="797"/>
  <c r="O43" i="797"/>
  <c r="M43" i="797"/>
  <c r="N43" i="797" s="1"/>
  <c r="K43" i="797"/>
  <c r="G43" i="797"/>
  <c r="O42" i="797"/>
  <c r="M42" i="797"/>
  <c r="AB42" i="797" s="1"/>
  <c r="K42" i="797"/>
  <c r="G42" i="797"/>
  <c r="O41" i="797"/>
  <c r="M41" i="797"/>
  <c r="AB41" i="797" s="1"/>
  <c r="K41" i="797"/>
  <c r="G41" i="797"/>
  <c r="O40" i="797"/>
  <c r="M40" i="797"/>
  <c r="AB40" i="797" s="1"/>
  <c r="K40" i="797"/>
  <c r="G40" i="797"/>
  <c r="AA39" i="797"/>
  <c r="O39" i="797"/>
  <c r="N39" i="797"/>
  <c r="Q39" i="797" s="1"/>
  <c r="M39" i="797"/>
  <c r="K39" i="797"/>
  <c r="G39" i="797"/>
  <c r="L38" i="797"/>
  <c r="O38" i="797" s="1"/>
  <c r="J38" i="797"/>
  <c r="I38" i="797"/>
  <c r="O24" i="797"/>
  <c r="N24" i="797"/>
  <c r="Q24" i="797" s="1"/>
  <c r="M24" i="797"/>
  <c r="AB24" i="797" s="1"/>
  <c r="K24" i="797"/>
  <c r="G24" i="797"/>
  <c r="AB23" i="797"/>
  <c r="O23" i="797"/>
  <c r="M23" i="797"/>
  <c r="AA23" i="797" s="1"/>
  <c r="K23" i="797"/>
  <c r="G23" i="797"/>
  <c r="AA22" i="797"/>
  <c r="O22" i="797"/>
  <c r="N22" i="797"/>
  <c r="Q22" i="797" s="1"/>
  <c r="M22" i="797"/>
  <c r="K22" i="797"/>
  <c r="G22" i="797"/>
  <c r="L21" i="797"/>
  <c r="J21" i="797"/>
  <c r="I21" i="797"/>
  <c r="O9" i="797"/>
  <c r="M9" i="797"/>
  <c r="AB9" i="797" s="1"/>
  <c r="K9" i="797"/>
  <c r="G9" i="797"/>
  <c r="O8" i="797"/>
  <c r="M8" i="797"/>
  <c r="N8" i="797" s="1"/>
  <c r="K8" i="797"/>
  <c r="G8" i="797"/>
  <c r="O7" i="797"/>
  <c r="M7" i="797"/>
  <c r="AB7" i="797" s="1"/>
  <c r="K7" i="797"/>
  <c r="G7" i="797"/>
  <c r="O6" i="797"/>
  <c r="M6" i="797"/>
  <c r="AB6" i="797" s="1"/>
  <c r="K6" i="797"/>
  <c r="G6" i="797"/>
  <c r="O5" i="797"/>
  <c r="M5" i="797"/>
  <c r="AB5" i="797" s="1"/>
  <c r="K5" i="797"/>
  <c r="G5" i="797"/>
  <c r="H2" i="797"/>
  <c r="D1" i="797"/>
  <c r="F3" i="796" s="1"/>
  <c r="X34" i="796"/>
  <c r="W34" i="796"/>
  <c r="V34" i="796"/>
  <c r="P34" i="796"/>
  <c r="M8" i="796" s="1"/>
  <c r="O34" i="796"/>
  <c r="N34" i="796"/>
  <c r="M34" i="796"/>
  <c r="G34" i="796"/>
  <c r="K8" i="796" s="1"/>
  <c r="N16" i="796"/>
  <c r="M16" i="796"/>
  <c r="J16" i="796"/>
  <c r="I16" i="796"/>
  <c r="H16" i="796"/>
  <c r="G16" i="796"/>
  <c r="F16" i="796"/>
  <c r="E16" i="796"/>
  <c r="I8" i="796"/>
  <c r="G8" i="796"/>
  <c r="F8" i="796"/>
  <c r="M7" i="796"/>
  <c r="K7" i="796"/>
  <c r="I7" i="796"/>
  <c r="G7" i="796"/>
  <c r="F7" i="796"/>
  <c r="E7" i="796"/>
  <c r="O6" i="796"/>
  <c r="M6" i="796"/>
  <c r="K6" i="796"/>
  <c r="I6" i="796"/>
  <c r="G6" i="796"/>
  <c r="F6" i="796"/>
  <c r="E6" i="796"/>
  <c r="AD140" i="795"/>
  <c r="Z140" i="795"/>
  <c r="Y140" i="795"/>
  <c r="L140" i="795"/>
  <c r="O140" i="795" s="1"/>
  <c r="J140" i="795"/>
  <c r="K140" i="795" s="1"/>
  <c r="I140" i="795"/>
  <c r="O126" i="795"/>
  <c r="M126" i="795"/>
  <c r="AE126" i="795" s="1"/>
  <c r="K126" i="795"/>
  <c r="G126" i="795"/>
  <c r="AE125" i="795"/>
  <c r="O125" i="795"/>
  <c r="M125" i="795"/>
  <c r="AF125" i="795" s="1"/>
  <c r="K125" i="795"/>
  <c r="G125" i="795"/>
  <c r="AF124" i="795"/>
  <c r="O124" i="795"/>
  <c r="M124" i="795"/>
  <c r="N124" i="795" s="1"/>
  <c r="K124" i="795"/>
  <c r="G124" i="795"/>
  <c r="AD123" i="795"/>
  <c r="Z123" i="795"/>
  <c r="Y123" i="795"/>
  <c r="L123" i="795"/>
  <c r="J123" i="795"/>
  <c r="I123" i="795"/>
  <c r="O109" i="795"/>
  <c r="M109" i="795"/>
  <c r="AE109" i="795" s="1"/>
  <c r="K109" i="795"/>
  <c r="G109" i="795"/>
  <c r="O108" i="795"/>
  <c r="M108" i="795"/>
  <c r="AF108" i="795" s="1"/>
  <c r="K108" i="795"/>
  <c r="G108" i="795"/>
  <c r="O107" i="795"/>
  <c r="M107" i="795"/>
  <c r="N107" i="795" s="1"/>
  <c r="K107" i="795"/>
  <c r="G107" i="795"/>
  <c r="AD106" i="795"/>
  <c r="AD2" i="795" s="1"/>
  <c r="R6" i="793" s="1"/>
  <c r="Z106" i="795"/>
  <c r="Y106" i="795"/>
  <c r="L106" i="795"/>
  <c r="O106" i="795" s="1"/>
  <c r="J106" i="795"/>
  <c r="K106" i="795" s="1"/>
  <c r="I106" i="795"/>
  <c r="O91" i="795"/>
  <c r="M91" i="795"/>
  <c r="N91" i="795" s="1"/>
  <c r="K91" i="795"/>
  <c r="G91" i="795"/>
  <c r="AF90" i="795"/>
  <c r="AE90" i="795"/>
  <c r="O90" i="795"/>
  <c r="N90" i="795"/>
  <c r="M90" i="795"/>
  <c r="K90" i="795"/>
  <c r="G90" i="795"/>
  <c r="AD89" i="795"/>
  <c r="Z89" i="795"/>
  <c r="Y89" i="795"/>
  <c r="L89" i="795"/>
  <c r="J89" i="795"/>
  <c r="I89" i="795"/>
  <c r="K89" i="795" s="1"/>
  <c r="AF75" i="795"/>
  <c r="O75" i="795"/>
  <c r="N75" i="795"/>
  <c r="Q75" i="795" s="1"/>
  <c r="M75" i="795"/>
  <c r="AE75" i="795" s="1"/>
  <c r="K75" i="795"/>
  <c r="G75" i="795"/>
  <c r="O74" i="795"/>
  <c r="M74" i="795"/>
  <c r="AE74" i="795" s="1"/>
  <c r="K74" i="795"/>
  <c r="G74" i="795"/>
  <c r="O73" i="795"/>
  <c r="M73" i="795"/>
  <c r="M89" i="795" s="1"/>
  <c r="K73" i="795"/>
  <c r="G73" i="795"/>
  <c r="AD72" i="795"/>
  <c r="Z72" i="795"/>
  <c r="Y72" i="795"/>
  <c r="L72" i="795"/>
  <c r="J72" i="795"/>
  <c r="K72" i="795" s="1"/>
  <c r="I72" i="795"/>
  <c r="AE63" i="795"/>
  <c r="O63" i="795"/>
  <c r="N63" i="795"/>
  <c r="Q63" i="795" s="1"/>
  <c r="M63" i="795"/>
  <c r="AF63" i="795" s="1"/>
  <c r="K63" i="795"/>
  <c r="G63" i="795"/>
  <c r="O62" i="795"/>
  <c r="M62" i="795"/>
  <c r="AE62" i="795" s="1"/>
  <c r="K62" i="795"/>
  <c r="G62" i="795"/>
  <c r="AE61" i="795"/>
  <c r="O61" i="795"/>
  <c r="M61" i="795"/>
  <c r="N61" i="795" s="1"/>
  <c r="K61" i="795"/>
  <c r="G61" i="795"/>
  <c r="O60" i="795"/>
  <c r="M60" i="795"/>
  <c r="AE60" i="795" s="1"/>
  <c r="K60" i="795"/>
  <c r="G60" i="795"/>
  <c r="O59" i="795"/>
  <c r="M59" i="795"/>
  <c r="N59" i="795" s="1"/>
  <c r="K59" i="795"/>
  <c r="G59" i="795"/>
  <c r="O58" i="795"/>
  <c r="M58" i="795"/>
  <c r="AE58" i="795" s="1"/>
  <c r="K58" i="795"/>
  <c r="G58" i="795"/>
  <c r="AE57" i="795"/>
  <c r="O57" i="795"/>
  <c r="M57" i="795"/>
  <c r="N57" i="795" s="1"/>
  <c r="K57" i="795"/>
  <c r="G57" i="795"/>
  <c r="O56" i="795"/>
  <c r="M56" i="795"/>
  <c r="N56" i="795" s="1"/>
  <c r="K56" i="795"/>
  <c r="G56" i="795"/>
  <c r="AD55" i="795"/>
  <c r="Z55" i="795"/>
  <c r="Y55" i="795"/>
  <c r="L55" i="795"/>
  <c r="O55" i="795" s="1"/>
  <c r="J55" i="795"/>
  <c r="K55" i="795" s="1"/>
  <c r="I55" i="795"/>
  <c r="O43" i="795"/>
  <c r="M43" i="795"/>
  <c r="N43" i="795" s="1"/>
  <c r="K43" i="795"/>
  <c r="G43" i="795"/>
  <c r="O42" i="795"/>
  <c r="M42" i="795"/>
  <c r="AF42" i="795" s="1"/>
  <c r="K42" i="795"/>
  <c r="G42" i="795"/>
  <c r="AF41" i="795"/>
  <c r="AE41" i="795"/>
  <c r="O41" i="795"/>
  <c r="N41" i="795"/>
  <c r="M41" i="795"/>
  <c r="K41" i="795"/>
  <c r="G41" i="795"/>
  <c r="AE40" i="795"/>
  <c r="O40" i="795"/>
  <c r="M40" i="795"/>
  <c r="AF40" i="795" s="1"/>
  <c r="K40" i="795"/>
  <c r="G40" i="795"/>
  <c r="O39" i="795"/>
  <c r="M39" i="795"/>
  <c r="K39" i="795"/>
  <c r="G39" i="795"/>
  <c r="AD38" i="795"/>
  <c r="Z38" i="795"/>
  <c r="Y38" i="795"/>
  <c r="L38" i="795"/>
  <c r="J38" i="795"/>
  <c r="K38" i="795" s="1"/>
  <c r="I38" i="795"/>
  <c r="O27" i="795"/>
  <c r="M27" i="795"/>
  <c r="N27" i="795" s="1"/>
  <c r="K27" i="795"/>
  <c r="G27" i="795"/>
  <c r="AF26" i="795"/>
  <c r="AE26" i="795"/>
  <c r="O26" i="795"/>
  <c r="N26" i="795"/>
  <c r="Q26" i="795" s="1"/>
  <c r="M26" i="795"/>
  <c r="K26" i="795"/>
  <c r="G26" i="795"/>
  <c r="AF25" i="795"/>
  <c r="O25" i="795"/>
  <c r="M25" i="795"/>
  <c r="AE25" i="795" s="1"/>
  <c r="K25" i="795"/>
  <c r="G25" i="795"/>
  <c r="O24" i="795"/>
  <c r="M24" i="795"/>
  <c r="AF24" i="795" s="1"/>
  <c r="K24" i="795"/>
  <c r="G24" i="795"/>
  <c r="AE23" i="795"/>
  <c r="O23" i="795"/>
  <c r="M23" i="795"/>
  <c r="N23" i="795" s="1"/>
  <c r="K23" i="795"/>
  <c r="G23" i="795"/>
  <c r="O22" i="795"/>
  <c r="M22" i="795"/>
  <c r="N22" i="795" s="1"/>
  <c r="K22" i="795"/>
  <c r="G22" i="795"/>
  <c r="AD21" i="795"/>
  <c r="Z21" i="795"/>
  <c r="Y21" i="795"/>
  <c r="L21" i="795"/>
  <c r="O21" i="795" s="1"/>
  <c r="K21" i="795"/>
  <c r="J21" i="795"/>
  <c r="I21" i="795"/>
  <c r="AE8" i="795"/>
  <c r="O8" i="795"/>
  <c r="M8" i="795"/>
  <c r="N8" i="795" s="1"/>
  <c r="K8" i="795"/>
  <c r="G8" i="795"/>
  <c r="O7" i="795"/>
  <c r="M7" i="795"/>
  <c r="AE7" i="795" s="1"/>
  <c r="K7" i="795"/>
  <c r="G7" i="795"/>
  <c r="AE6" i="795"/>
  <c r="O6" i="795"/>
  <c r="M6" i="795"/>
  <c r="AF6" i="795" s="1"/>
  <c r="K6" i="795"/>
  <c r="G6" i="795"/>
  <c r="O5" i="795"/>
  <c r="M5" i="795"/>
  <c r="AF5" i="795" s="1"/>
  <c r="K5" i="795"/>
  <c r="G5" i="795"/>
  <c r="H2" i="795"/>
  <c r="D1" i="795"/>
  <c r="L140" i="794"/>
  <c r="O140" i="794" s="1"/>
  <c r="J140" i="794"/>
  <c r="K140" i="794" s="1"/>
  <c r="I140" i="794"/>
  <c r="O134" i="794"/>
  <c r="M134" i="794"/>
  <c r="N134" i="794" s="1"/>
  <c r="K134" i="794"/>
  <c r="G134" i="794"/>
  <c r="O133" i="794"/>
  <c r="M133" i="794"/>
  <c r="AB133" i="794" s="1"/>
  <c r="K133" i="794"/>
  <c r="G133" i="794"/>
  <c r="O132" i="794"/>
  <c r="M132" i="794"/>
  <c r="AB132" i="794" s="1"/>
  <c r="K132" i="794"/>
  <c r="G132" i="794"/>
  <c r="O131" i="794"/>
  <c r="M131" i="794"/>
  <c r="AA131" i="794" s="1"/>
  <c r="K131" i="794"/>
  <c r="G131" i="794"/>
  <c r="O130" i="794"/>
  <c r="M130" i="794"/>
  <c r="N130" i="794" s="1"/>
  <c r="K130" i="794"/>
  <c r="G130" i="794"/>
  <c r="O129" i="794"/>
  <c r="M129" i="794"/>
  <c r="AB129" i="794" s="1"/>
  <c r="K129" i="794"/>
  <c r="G129" i="794"/>
  <c r="AA128" i="794"/>
  <c r="O128" i="794"/>
  <c r="M128" i="794"/>
  <c r="AB128" i="794" s="1"/>
  <c r="K128" i="794"/>
  <c r="G128" i="794"/>
  <c r="AB127" i="794"/>
  <c r="O127" i="794"/>
  <c r="N127" i="794"/>
  <c r="Q127" i="794" s="1"/>
  <c r="M127" i="794"/>
  <c r="AA127" i="794" s="1"/>
  <c r="K127" i="794"/>
  <c r="G127" i="794"/>
  <c r="O126" i="794"/>
  <c r="M126" i="794"/>
  <c r="N126" i="794" s="1"/>
  <c r="K126" i="794"/>
  <c r="G126" i="794"/>
  <c r="O125" i="794"/>
  <c r="M125" i="794"/>
  <c r="AB125" i="794" s="1"/>
  <c r="K125" i="794"/>
  <c r="G125" i="794"/>
  <c r="AA124" i="794"/>
  <c r="O124" i="794"/>
  <c r="M124" i="794"/>
  <c r="K124" i="794"/>
  <c r="G124" i="794"/>
  <c r="L123" i="794"/>
  <c r="O123" i="794" s="1"/>
  <c r="J123" i="794"/>
  <c r="K123" i="794" s="1"/>
  <c r="I123" i="794"/>
  <c r="O112" i="794"/>
  <c r="M112" i="794"/>
  <c r="AA112" i="794" s="1"/>
  <c r="K112" i="794"/>
  <c r="G112" i="794"/>
  <c r="AA111" i="794"/>
  <c r="O111" i="794"/>
  <c r="M111" i="794"/>
  <c r="N111" i="794" s="1"/>
  <c r="K111" i="794"/>
  <c r="G111" i="794"/>
  <c r="O110" i="794"/>
  <c r="M110" i="794"/>
  <c r="AA110" i="794" s="1"/>
  <c r="K110" i="794"/>
  <c r="G110" i="794"/>
  <c r="O109" i="794"/>
  <c r="M109" i="794"/>
  <c r="N109" i="794" s="1"/>
  <c r="K109" i="794"/>
  <c r="G109" i="794"/>
  <c r="O108" i="794"/>
  <c r="M108" i="794"/>
  <c r="AA108" i="794" s="1"/>
  <c r="K108" i="794"/>
  <c r="G108" i="794"/>
  <c r="AB107" i="794"/>
  <c r="AA107" i="794"/>
  <c r="O107" i="794"/>
  <c r="N107" i="794"/>
  <c r="Q107" i="794" s="1"/>
  <c r="M107" i="794"/>
  <c r="K107" i="794"/>
  <c r="G107" i="794"/>
  <c r="L106" i="794"/>
  <c r="O106" i="794" s="1"/>
  <c r="J106" i="794"/>
  <c r="I106" i="794"/>
  <c r="K106" i="794" s="1"/>
  <c r="O94" i="794"/>
  <c r="M94" i="794"/>
  <c r="AB94" i="794" s="1"/>
  <c r="K94" i="794"/>
  <c r="G94" i="794"/>
  <c r="O93" i="794"/>
  <c r="M93" i="794"/>
  <c r="AA93" i="794" s="1"/>
  <c r="K93" i="794"/>
  <c r="G93" i="794"/>
  <c r="AA92" i="794"/>
  <c r="O92" i="794"/>
  <c r="M92" i="794"/>
  <c r="AB92" i="794" s="1"/>
  <c r="K92" i="794"/>
  <c r="G92" i="794"/>
  <c r="O91" i="794"/>
  <c r="M91" i="794"/>
  <c r="N91" i="794" s="1"/>
  <c r="K91" i="794"/>
  <c r="G91" i="794"/>
  <c r="O90" i="794"/>
  <c r="M90" i="794"/>
  <c r="K90" i="794"/>
  <c r="G90" i="794"/>
  <c r="L89" i="794"/>
  <c r="J89" i="794"/>
  <c r="K89" i="794" s="1"/>
  <c r="I89" i="794"/>
  <c r="O89" i="794" s="1"/>
  <c r="O75" i="794"/>
  <c r="M75" i="794"/>
  <c r="AB75" i="794" s="1"/>
  <c r="K75" i="794"/>
  <c r="G75" i="794"/>
  <c r="AB74" i="794"/>
  <c r="AA74" i="794"/>
  <c r="O74" i="794"/>
  <c r="M74" i="794"/>
  <c r="N74" i="794" s="1"/>
  <c r="K74" i="794"/>
  <c r="G74" i="794"/>
  <c r="AB73" i="794"/>
  <c r="O73" i="794"/>
  <c r="M73" i="794"/>
  <c r="K73" i="794"/>
  <c r="G73" i="794"/>
  <c r="L72" i="794"/>
  <c r="K72" i="794"/>
  <c r="J72" i="794"/>
  <c r="I72" i="794"/>
  <c r="AA61" i="794"/>
  <c r="O61" i="794"/>
  <c r="M61" i="794"/>
  <c r="N61" i="794" s="1"/>
  <c r="K61" i="794"/>
  <c r="G61" i="794"/>
  <c r="AB60" i="794"/>
  <c r="O60" i="794"/>
  <c r="M60" i="794"/>
  <c r="AA60" i="794" s="1"/>
  <c r="K60" i="794"/>
  <c r="G60" i="794"/>
  <c r="O59" i="794"/>
  <c r="M59" i="794"/>
  <c r="N59" i="794" s="1"/>
  <c r="K59" i="794"/>
  <c r="G59" i="794"/>
  <c r="O58" i="794"/>
  <c r="M58" i="794"/>
  <c r="AA58" i="794" s="1"/>
  <c r="K58" i="794"/>
  <c r="G58" i="794"/>
  <c r="O57" i="794"/>
  <c r="M57" i="794"/>
  <c r="N57" i="794" s="1"/>
  <c r="K57" i="794"/>
  <c r="G57" i="794"/>
  <c r="O56" i="794"/>
  <c r="M56" i="794"/>
  <c r="AB56" i="794" s="1"/>
  <c r="K56" i="794"/>
  <c r="G56" i="794"/>
  <c r="L55" i="794"/>
  <c r="J55" i="794"/>
  <c r="I55" i="794"/>
  <c r="O44" i="794"/>
  <c r="M44" i="794"/>
  <c r="AA44" i="794" s="1"/>
  <c r="K44" i="794"/>
  <c r="G44" i="794"/>
  <c r="AB43" i="794"/>
  <c r="AA43" i="794"/>
  <c r="P43" i="794"/>
  <c r="O43" i="794"/>
  <c r="N43" i="794"/>
  <c r="M43" i="794"/>
  <c r="K43" i="794"/>
  <c r="G43" i="794"/>
  <c r="O42" i="794"/>
  <c r="M42" i="794"/>
  <c r="N42" i="794" s="1"/>
  <c r="K42" i="794"/>
  <c r="G42" i="794"/>
  <c r="O41" i="794"/>
  <c r="M41" i="794"/>
  <c r="AB41" i="794" s="1"/>
  <c r="K41" i="794"/>
  <c r="G41" i="794"/>
  <c r="AB40" i="794"/>
  <c r="O40" i="794"/>
  <c r="M40" i="794"/>
  <c r="AA40" i="794" s="1"/>
  <c r="K40" i="794"/>
  <c r="G40" i="794"/>
  <c r="AB39" i="794"/>
  <c r="O39" i="794"/>
  <c r="M39" i="794"/>
  <c r="N39" i="794" s="1"/>
  <c r="K39" i="794"/>
  <c r="G39" i="794"/>
  <c r="L38" i="794"/>
  <c r="O38" i="794" s="1"/>
  <c r="J38" i="794"/>
  <c r="K38" i="794" s="1"/>
  <c r="I38" i="794"/>
  <c r="O24" i="794"/>
  <c r="M24" i="794"/>
  <c r="AA24" i="794" s="1"/>
  <c r="K24" i="794"/>
  <c r="G24" i="794"/>
  <c r="O23" i="794"/>
  <c r="M23" i="794"/>
  <c r="N23" i="794" s="1"/>
  <c r="K23" i="794"/>
  <c r="G23" i="794"/>
  <c r="O22" i="794"/>
  <c r="M22" i="794"/>
  <c r="AA22" i="794" s="1"/>
  <c r="K22" i="794"/>
  <c r="G22" i="794"/>
  <c r="L21" i="794"/>
  <c r="J21" i="794"/>
  <c r="I21" i="794"/>
  <c r="O9" i="794"/>
  <c r="M9" i="794"/>
  <c r="N9" i="794" s="1"/>
  <c r="K9" i="794"/>
  <c r="G9" i="794"/>
  <c r="O8" i="794"/>
  <c r="M8" i="794"/>
  <c r="AA8" i="794" s="1"/>
  <c r="K8" i="794"/>
  <c r="G8" i="794"/>
  <c r="AA7" i="794"/>
  <c r="O7" i="794"/>
  <c r="M7" i="794"/>
  <c r="N7" i="794" s="1"/>
  <c r="K7" i="794"/>
  <c r="G7" i="794"/>
  <c r="AB6" i="794"/>
  <c r="O6" i="794"/>
  <c r="M6" i="794"/>
  <c r="AA6" i="794" s="1"/>
  <c r="K6" i="794"/>
  <c r="G6" i="794"/>
  <c r="O5" i="794"/>
  <c r="M5" i="794"/>
  <c r="AB5" i="794" s="1"/>
  <c r="K5" i="794"/>
  <c r="G5" i="794"/>
  <c r="H2" i="794"/>
  <c r="D1" i="794"/>
  <c r="F3" i="793" s="1"/>
  <c r="X34" i="793"/>
  <c r="W34" i="793"/>
  <c r="V34" i="793"/>
  <c r="P34" i="793"/>
  <c r="M8" i="793" s="1"/>
  <c r="O34" i="793"/>
  <c r="N34" i="793"/>
  <c r="M34" i="793"/>
  <c r="G34" i="793"/>
  <c r="N16" i="793"/>
  <c r="M16" i="793"/>
  <c r="J16" i="793"/>
  <c r="I16" i="793"/>
  <c r="H16" i="793"/>
  <c r="G16" i="793"/>
  <c r="F16" i="793"/>
  <c r="E16" i="793"/>
  <c r="G8" i="793" s="1"/>
  <c r="F8" i="793"/>
  <c r="M7" i="793"/>
  <c r="K7" i="793"/>
  <c r="I7" i="793"/>
  <c r="G7" i="793"/>
  <c r="F7" i="793"/>
  <c r="E7" i="793"/>
  <c r="M6" i="793"/>
  <c r="K6" i="793"/>
  <c r="I6" i="793"/>
  <c r="G6" i="793"/>
  <c r="F6" i="793"/>
  <c r="E6" i="793"/>
  <c r="AC140" i="792"/>
  <c r="AC123" i="792"/>
  <c r="AC106" i="792"/>
  <c r="AC89" i="792"/>
  <c r="AC72" i="792"/>
  <c r="AC55" i="792"/>
  <c r="AC38" i="792"/>
  <c r="AC21" i="792"/>
  <c r="AC2" i="792"/>
  <c r="Q6" i="790" s="1"/>
  <c r="AC140" i="789"/>
  <c r="AC123" i="789"/>
  <c r="AC106" i="789"/>
  <c r="AC89" i="789"/>
  <c r="AC72" i="789"/>
  <c r="AC55" i="789"/>
  <c r="AC38" i="789"/>
  <c r="AC21" i="789"/>
  <c r="AC140" i="786"/>
  <c r="AC123" i="786"/>
  <c r="AC106" i="786"/>
  <c r="AC89" i="786"/>
  <c r="AC72" i="786"/>
  <c r="AC55" i="786"/>
  <c r="AC38" i="786"/>
  <c r="AC21" i="786"/>
  <c r="AC2" i="786"/>
  <c r="Q6" i="784" s="1"/>
  <c r="AC140" i="783"/>
  <c r="AC123" i="783"/>
  <c r="AC106" i="783"/>
  <c r="AC89" i="783"/>
  <c r="AC72" i="783"/>
  <c r="AC55" i="783"/>
  <c r="AC38" i="783"/>
  <c r="AC21" i="783"/>
  <c r="AC2" i="783" s="1"/>
  <c r="AC140" i="780"/>
  <c r="AC123" i="780"/>
  <c r="AC106" i="780"/>
  <c r="AC89" i="780"/>
  <c r="AC72" i="780"/>
  <c r="AC55" i="780"/>
  <c r="AC38" i="780"/>
  <c r="AC21" i="780"/>
  <c r="AC140" i="777"/>
  <c r="AC123" i="777"/>
  <c r="AC106" i="777"/>
  <c r="AC89" i="777"/>
  <c r="AC72" i="777"/>
  <c r="AC55" i="777"/>
  <c r="AC38" i="777"/>
  <c r="AC21" i="777"/>
  <c r="AC2" i="777" s="1"/>
  <c r="AC140" i="774"/>
  <c r="AC123" i="774"/>
  <c r="AC106" i="774"/>
  <c r="AC89" i="774"/>
  <c r="AC72" i="774"/>
  <c r="AC55" i="774"/>
  <c r="AC38" i="774"/>
  <c r="AC2" i="774" s="1"/>
  <c r="AC21" i="774"/>
  <c r="AC140" i="771"/>
  <c r="AC123" i="771"/>
  <c r="AC106" i="771"/>
  <c r="AC89" i="771"/>
  <c r="AC72" i="771"/>
  <c r="AC55" i="771"/>
  <c r="AC38" i="771"/>
  <c r="AC21" i="771"/>
  <c r="AC2" i="771"/>
  <c r="AC140" i="768"/>
  <c r="AC123" i="768"/>
  <c r="AC106" i="768"/>
  <c r="AC89" i="768"/>
  <c r="AC72" i="768"/>
  <c r="AC2" i="768" s="1"/>
  <c r="AC55" i="768"/>
  <c r="AC38" i="768"/>
  <c r="AC21" i="768"/>
  <c r="AC140" i="765"/>
  <c r="AC123" i="765"/>
  <c r="AC106" i="765"/>
  <c r="AC89" i="765"/>
  <c r="AC72" i="765"/>
  <c r="AC55" i="765"/>
  <c r="AC38" i="765"/>
  <c r="AC21" i="765"/>
  <c r="AD140" i="792"/>
  <c r="Z140" i="792"/>
  <c r="Y140" i="792"/>
  <c r="M140" i="792"/>
  <c r="AF140" i="792" s="1"/>
  <c r="AG124" i="792" s="1"/>
  <c r="L140" i="792"/>
  <c r="J140" i="792"/>
  <c r="I140" i="792"/>
  <c r="O126" i="792"/>
  <c r="M126" i="792"/>
  <c r="AF126" i="792" s="1"/>
  <c r="K126" i="792"/>
  <c r="G126" i="792"/>
  <c r="O125" i="792"/>
  <c r="M125" i="792"/>
  <c r="AF125" i="792" s="1"/>
  <c r="K125" i="792"/>
  <c r="G125" i="792"/>
  <c r="O124" i="792"/>
  <c r="M124" i="792"/>
  <c r="N124" i="792" s="1"/>
  <c r="K124" i="792"/>
  <c r="G124" i="792"/>
  <c r="AD123" i="792"/>
  <c r="Z123" i="792"/>
  <c r="Y123" i="792"/>
  <c r="L123" i="792"/>
  <c r="O123" i="792" s="1"/>
  <c r="J123" i="792"/>
  <c r="I123" i="792"/>
  <c r="O109" i="792"/>
  <c r="M109" i="792"/>
  <c r="AE109" i="792" s="1"/>
  <c r="K109" i="792"/>
  <c r="G109" i="792"/>
  <c r="O108" i="792"/>
  <c r="M108" i="792"/>
  <c r="N108" i="792" s="1"/>
  <c r="K108" i="792"/>
  <c r="G108" i="792"/>
  <c r="O107" i="792"/>
  <c r="M107" i="792"/>
  <c r="N107" i="792" s="1"/>
  <c r="K107" i="792"/>
  <c r="G107" i="792"/>
  <c r="AD106" i="792"/>
  <c r="Z106" i="792"/>
  <c r="Y106" i="792"/>
  <c r="L106" i="792"/>
  <c r="J106" i="792"/>
  <c r="I106" i="792"/>
  <c r="O91" i="792"/>
  <c r="M91" i="792"/>
  <c r="N91" i="792" s="1"/>
  <c r="K91" i="792"/>
  <c r="G91" i="792"/>
  <c r="O90" i="792"/>
  <c r="M90" i="792"/>
  <c r="M106" i="792" s="1"/>
  <c r="N106" i="792" s="1"/>
  <c r="K90" i="792"/>
  <c r="G90" i="792"/>
  <c r="AD89" i="792"/>
  <c r="Z89" i="792"/>
  <c r="Y89" i="792"/>
  <c r="L89" i="792"/>
  <c r="O89" i="792" s="1"/>
  <c r="J89" i="792"/>
  <c r="I89" i="792"/>
  <c r="K89" i="792" s="1"/>
  <c r="O75" i="792"/>
  <c r="M75" i="792"/>
  <c r="AF75" i="792" s="1"/>
  <c r="K75" i="792"/>
  <c r="G75" i="792"/>
  <c r="O74" i="792"/>
  <c r="M74" i="792"/>
  <c r="AF74" i="792" s="1"/>
  <c r="K74" i="792"/>
  <c r="G74" i="792"/>
  <c r="O73" i="792"/>
  <c r="M73" i="792"/>
  <c r="M89" i="792" s="1"/>
  <c r="K73" i="792"/>
  <c r="G73" i="792"/>
  <c r="AD72" i="792"/>
  <c r="Z72" i="792"/>
  <c r="Y72" i="792"/>
  <c r="L72" i="792"/>
  <c r="J72" i="792"/>
  <c r="I72" i="792"/>
  <c r="K72" i="792" s="1"/>
  <c r="O63" i="792"/>
  <c r="M63" i="792"/>
  <c r="AF63" i="792" s="1"/>
  <c r="K63" i="792"/>
  <c r="G63" i="792"/>
  <c r="O62" i="792"/>
  <c r="M62" i="792"/>
  <c r="AE62" i="792" s="1"/>
  <c r="K62" i="792"/>
  <c r="G62" i="792"/>
  <c r="AF61" i="792"/>
  <c r="AE61" i="792"/>
  <c r="O61" i="792"/>
  <c r="N61" i="792"/>
  <c r="P61" i="792" s="1"/>
  <c r="M61" i="792"/>
  <c r="K61" i="792"/>
  <c r="G61" i="792"/>
  <c r="O60" i="792"/>
  <c r="M60" i="792"/>
  <c r="AF60" i="792" s="1"/>
  <c r="K60" i="792"/>
  <c r="G60" i="792"/>
  <c r="O59" i="792"/>
  <c r="M59" i="792"/>
  <c r="AF59" i="792" s="1"/>
  <c r="K59" i="792"/>
  <c r="G59" i="792"/>
  <c r="O58" i="792"/>
  <c r="M58" i="792"/>
  <c r="AE58" i="792" s="1"/>
  <c r="K58" i="792"/>
  <c r="G58" i="792"/>
  <c r="AF57" i="792"/>
  <c r="AE57" i="792"/>
  <c r="Q57" i="792"/>
  <c r="O57" i="792"/>
  <c r="N57" i="792"/>
  <c r="M57" i="792"/>
  <c r="K57" i="792"/>
  <c r="G57" i="792"/>
  <c r="O56" i="792"/>
  <c r="M56" i="792"/>
  <c r="N56" i="792" s="1"/>
  <c r="K56" i="792"/>
  <c r="G56" i="792"/>
  <c r="AD55" i="792"/>
  <c r="Z55" i="792"/>
  <c r="Y55" i="792"/>
  <c r="L55" i="792"/>
  <c r="J55" i="792"/>
  <c r="I55" i="792"/>
  <c r="O43" i="792"/>
  <c r="M43" i="792"/>
  <c r="N43" i="792" s="1"/>
  <c r="K43" i="792"/>
  <c r="G43" i="792"/>
  <c r="O42" i="792"/>
  <c r="M42" i="792"/>
  <c r="AF42" i="792" s="1"/>
  <c r="K42" i="792"/>
  <c r="G42" i="792"/>
  <c r="AF41" i="792"/>
  <c r="O41" i="792"/>
  <c r="M41" i="792"/>
  <c r="AE41" i="792" s="1"/>
  <c r="K41" i="792"/>
  <c r="G41" i="792"/>
  <c r="O40" i="792"/>
  <c r="M40" i="792"/>
  <c r="N40" i="792" s="1"/>
  <c r="K40" i="792"/>
  <c r="G40" i="792"/>
  <c r="AE39" i="792"/>
  <c r="O39" i="792"/>
  <c r="M39" i="792"/>
  <c r="K39" i="792"/>
  <c r="G39" i="792"/>
  <c r="AD38" i="792"/>
  <c r="Z38" i="792"/>
  <c r="Y38" i="792"/>
  <c r="L38" i="792"/>
  <c r="J38" i="792"/>
  <c r="I38" i="792"/>
  <c r="K38" i="792" s="1"/>
  <c r="O27" i="792"/>
  <c r="M27" i="792"/>
  <c r="N27" i="792" s="1"/>
  <c r="K27" i="792"/>
  <c r="G27" i="792"/>
  <c r="AF26" i="792"/>
  <c r="AE26" i="792"/>
  <c r="O26" i="792"/>
  <c r="N26" i="792"/>
  <c r="P26" i="792" s="1"/>
  <c r="M26" i="792"/>
  <c r="K26" i="792"/>
  <c r="G26" i="792"/>
  <c r="O25" i="792"/>
  <c r="M25" i="792"/>
  <c r="AF25" i="792" s="1"/>
  <c r="K25" i="792"/>
  <c r="G25" i="792"/>
  <c r="O24" i="792"/>
  <c r="M24" i="792"/>
  <c r="AF24" i="792" s="1"/>
  <c r="K24" i="792"/>
  <c r="G24" i="792"/>
  <c r="AF23" i="792"/>
  <c r="AE23" i="792"/>
  <c r="O23" i="792"/>
  <c r="M23" i="792"/>
  <c r="N23" i="792" s="1"/>
  <c r="K23" i="792"/>
  <c r="G23" i="792"/>
  <c r="O22" i="792"/>
  <c r="N22" i="792"/>
  <c r="P22" i="792" s="1"/>
  <c r="M22" i="792"/>
  <c r="K22" i="792"/>
  <c r="G22" i="792"/>
  <c r="AD21" i="792"/>
  <c r="Z21" i="792"/>
  <c r="Y21" i="792"/>
  <c r="L21" i="792"/>
  <c r="J21" i="792"/>
  <c r="K21" i="792" s="1"/>
  <c r="I21" i="792"/>
  <c r="O8" i="792"/>
  <c r="M8" i="792"/>
  <c r="AE8" i="792" s="1"/>
  <c r="K8" i="792"/>
  <c r="G8" i="792"/>
  <c r="O7" i="792"/>
  <c r="M7" i="792"/>
  <c r="AF7" i="792" s="1"/>
  <c r="K7" i="792"/>
  <c r="G7" i="792"/>
  <c r="O6" i="792"/>
  <c r="M6" i="792"/>
  <c r="AF6" i="792" s="1"/>
  <c r="K6" i="792"/>
  <c r="G6" i="792"/>
  <c r="O5" i="792"/>
  <c r="M5" i="792"/>
  <c r="AF5" i="792" s="1"/>
  <c r="K5" i="792"/>
  <c r="G5" i="792"/>
  <c r="AD2" i="792"/>
  <c r="R6" i="790" s="1"/>
  <c r="H2" i="792"/>
  <c r="D1" i="792"/>
  <c r="L140" i="791"/>
  <c r="J140" i="791"/>
  <c r="I140" i="791"/>
  <c r="O135" i="791"/>
  <c r="M135" i="791"/>
  <c r="N135" i="791" s="1"/>
  <c r="K135" i="791"/>
  <c r="G135" i="791"/>
  <c r="O134" i="791"/>
  <c r="M134" i="791"/>
  <c r="AB134" i="791" s="1"/>
  <c r="K134" i="791"/>
  <c r="G134" i="791"/>
  <c r="O133" i="791"/>
  <c r="M133" i="791"/>
  <c r="N133" i="791" s="1"/>
  <c r="K133" i="791"/>
  <c r="G133" i="791"/>
  <c r="AB132" i="791"/>
  <c r="O132" i="791"/>
  <c r="M132" i="791"/>
  <c r="AA132" i="791" s="1"/>
  <c r="K132" i="791"/>
  <c r="G132" i="791"/>
  <c r="O131" i="791"/>
  <c r="M131" i="791"/>
  <c r="N131" i="791" s="1"/>
  <c r="K131" i="791"/>
  <c r="G131" i="791"/>
  <c r="O130" i="791"/>
  <c r="M130" i="791"/>
  <c r="AB130" i="791" s="1"/>
  <c r="K130" i="791"/>
  <c r="G130" i="791"/>
  <c r="O129" i="791"/>
  <c r="M129" i="791"/>
  <c r="AB129" i="791" s="1"/>
  <c r="K129" i="791"/>
  <c r="G129" i="791"/>
  <c r="O128" i="791"/>
  <c r="N128" i="791"/>
  <c r="Q128" i="791" s="1"/>
  <c r="M128" i="791"/>
  <c r="AB128" i="791" s="1"/>
  <c r="K128" i="791"/>
  <c r="G128" i="791"/>
  <c r="O127" i="791"/>
  <c r="M127" i="791"/>
  <c r="N127" i="791" s="1"/>
  <c r="K127" i="791"/>
  <c r="G127" i="791"/>
  <c r="O126" i="791"/>
  <c r="M126" i="791"/>
  <c r="AB126" i="791" s="1"/>
  <c r="K126" i="791"/>
  <c r="G126" i="791"/>
  <c r="AB125" i="791"/>
  <c r="AA125" i="791"/>
  <c r="O125" i="791"/>
  <c r="M125" i="791"/>
  <c r="N125" i="791" s="1"/>
  <c r="K125" i="791"/>
  <c r="G125" i="791"/>
  <c r="O124" i="791"/>
  <c r="M124" i="791"/>
  <c r="AA124" i="791" s="1"/>
  <c r="K124" i="791"/>
  <c r="G124" i="791"/>
  <c r="L123" i="791"/>
  <c r="J123" i="791"/>
  <c r="I123" i="791"/>
  <c r="O113" i="791"/>
  <c r="M113" i="791"/>
  <c r="N113" i="791" s="1"/>
  <c r="K113" i="791"/>
  <c r="G113" i="791"/>
  <c r="O112" i="791"/>
  <c r="N112" i="791"/>
  <c r="M112" i="791"/>
  <c r="AB112" i="791" s="1"/>
  <c r="K112" i="791"/>
  <c r="G112" i="791"/>
  <c r="O111" i="791"/>
  <c r="M111" i="791"/>
  <c r="AA111" i="791" s="1"/>
  <c r="K111" i="791"/>
  <c r="G111" i="791"/>
  <c r="O110" i="791"/>
  <c r="M110" i="791"/>
  <c r="AA110" i="791" s="1"/>
  <c r="K110" i="791"/>
  <c r="G110" i="791"/>
  <c r="O109" i="791"/>
  <c r="M109" i="791"/>
  <c r="N109" i="791" s="1"/>
  <c r="K109" i="791"/>
  <c r="G109" i="791"/>
  <c r="O108" i="791"/>
  <c r="N108" i="791"/>
  <c r="Q108" i="791" s="1"/>
  <c r="M108" i="791"/>
  <c r="AB108" i="791" s="1"/>
  <c r="K108" i="791"/>
  <c r="G108" i="791"/>
  <c r="O107" i="791"/>
  <c r="M107" i="791"/>
  <c r="K107" i="791"/>
  <c r="G107" i="791"/>
  <c r="L106" i="791"/>
  <c r="O106" i="791" s="1"/>
  <c r="J106" i="791"/>
  <c r="I106" i="791"/>
  <c r="O94" i="791"/>
  <c r="M94" i="791"/>
  <c r="AB94" i="791" s="1"/>
  <c r="K94" i="791"/>
  <c r="G94" i="791"/>
  <c r="O93" i="791"/>
  <c r="M93" i="791"/>
  <c r="N93" i="791" s="1"/>
  <c r="K93" i="791"/>
  <c r="G93" i="791"/>
  <c r="O92" i="791"/>
  <c r="M92" i="791"/>
  <c r="AB92" i="791" s="1"/>
  <c r="K92" i="791"/>
  <c r="G92" i="791"/>
  <c r="AB91" i="791"/>
  <c r="AA91" i="791"/>
  <c r="O91" i="791"/>
  <c r="N91" i="791"/>
  <c r="M91" i="791"/>
  <c r="K91" i="791"/>
  <c r="G91" i="791"/>
  <c r="O90" i="791"/>
  <c r="M90" i="791"/>
  <c r="AB90" i="791" s="1"/>
  <c r="K90" i="791"/>
  <c r="G90" i="791"/>
  <c r="L89" i="791"/>
  <c r="J89" i="791"/>
  <c r="K89" i="791" s="1"/>
  <c r="I89" i="791"/>
  <c r="O89" i="791" s="1"/>
  <c r="O75" i="791"/>
  <c r="M75" i="791"/>
  <c r="N75" i="791" s="1"/>
  <c r="K75" i="791"/>
  <c r="G75" i="791"/>
  <c r="AB74" i="791"/>
  <c r="AA74" i="791"/>
  <c r="O74" i="791"/>
  <c r="M74" i="791"/>
  <c r="N74" i="791" s="1"/>
  <c r="K74" i="791"/>
  <c r="G74" i="791"/>
  <c r="O73" i="791"/>
  <c r="M73" i="791"/>
  <c r="AA73" i="791" s="1"/>
  <c r="K73" i="791"/>
  <c r="G73" i="791"/>
  <c r="L72" i="791"/>
  <c r="O72" i="791" s="1"/>
  <c r="K72" i="791"/>
  <c r="J72" i="791"/>
  <c r="I72" i="791"/>
  <c r="AB61" i="791"/>
  <c r="AA61" i="791"/>
  <c r="O61" i="791"/>
  <c r="M61" i="791"/>
  <c r="N61" i="791" s="1"/>
  <c r="K61" i="791"/>
  <c r="G61" i="791"/>
  <c r="O60" i="791"/>
  <c r="M60" i="791"/>
  <c r="AA60" i="791" s="1"/>
  <c r="K60" i="791"/>
  <c r="G60" i="791"/>
  <c r="O59" i="791"/>
  <c r="M59" i="791"/>
  <c r="N59" i="791" s="1"/>
  <c r="K59" i="791"/>
  <c r="G59" i="791"/>
  <c r="O58" i="791"/>
  <c r="M58" i="791"/>
  <c r="AB58" i="791" s="1"/>
  <c r="K58" i="791"/>
  <c r="G58" i="791"/>
  <c r="AB57" i="791"/>
  <c r="AA57" i="791"/>
  <c r="O57" i="791"/>
  <c r="M57" i="791"/>
  <c r="N57" i="791" s="1"/>
  <c r="Q57" i="791" s="1"/>
  <c r="K57" i="791"/>
  <c r="G57" i="791"/>
  <c r="O56" i="791"/>
  <c r="M56" i="791"/>
  <c r="AB56" i="791" s="1"/>
  <c r="K56" i="791"/>
  <c r="G56" i="791"/>
  <c r="L55" i="791"/>
  <c r="J55" i="791"/>
  <c r="I55" i="791"/>
  <c r="AA44" i="791"/>
  <c r="O44" i="791"/>
  <c r="M44" i="791"/>
  <c r="N44" i="791" s="1"/>
  <c r="K44" i="791"/>
  <c r="G44" i="791"/>
  <c r="O43" i="791"/>
  <c r="M43" i="791"/>
  <c r="AB43" i="791" s="1"/>
  <c r="K43" i="791"/>
  <c r="G43" i="791"/>
  <c r="AA42" i="791"/>
  <c r="O42" i="791"/>
  <c r="N42" i="791"/>
  <c r="M42" i="791"/>
  <c r="AB42" i="791" s="1"/>
  <c r="K42" i="791"/>
  <c r="G42" i="791"/>
  <c r="O41" i="791"/>
  <c r="M41" i="791"/>
  <c r="AB41" i="791" s="1"/>
  <c r="K41" i="791"/>
  <c r="G41" i="791"/>
  <c r="O40" i="791"/>
  <c r="M40" i="791"/>
  <c r="N40" i="791" s="1"/>
  <c r="K40" i="791"/>
  <c r="G40" i="791"/>
  <c r="AB39" i="791"/>
  <c r="O39" i="791"/>
  <c r="M39" i="791"/>
  <c r="N39" i="791" s="1"/>
  <c r="K39" i="791"/>
  <c r="G39" i="791"/>
  <c r="L38" i="791"/>
  <c r="J38" i="791"/>
  <c r="I38" i="791"/>
  <c r="O24" i="791"/>
  <c r="M24" i="791"/>
  <c r="AB24" i="791" s="1"/>
  <c r="K24" i="791"/>
  <c r="G24" i="791"/>
  <c r="O23" i="791"/>
  <c r="M23" i="791"/>
  <c r="AB23" i="791" s="1"/>
  <c r="K23" i="791"/>
  <c r="G23" i="791"/>
  <c r="AB22" i="791"/>
  <c r="O22" i="791"/>
  <c r="M22" i="791"/>
  <c r="AA22" i="791" s="1"/>
  <c r="K22" i="791"/>
  <c r="G22" i="791"/>
  <c r="L21" i="791"/>
  <c r="O21" i="791" s="1"/>
  <c r="J21" i="791"/>
  <c r="K21" i="791" s="1"/>
  <c r="I21" i="791"/>
  <c r="O9" i="791"/>
  <c r="M9" i="791"/>
  <c r="N9" i="791" s="1"/>
  <c r="K9" i="791"/>
  <c r="G9" i="791"/>
  <c r="O8" i="791"/>
  <c r="M8" i="791"/>
  <c r="AB8" i="791" s="1"/>
  <c r="K8" i="791"/>
  <c r="G8" i="791"/>
  <c r="AB7" i="791"/>
  <c r="AA7" i="791"/>
  <c r="O7" i="791"/>
  <c r="N7" i="791"/>
  <c r="Q7" i="791" s="1"/>
  <c r="M7" i="791"/>
  <c r="K7" i="791"/>
  <c r="G7" i="791"/>
  <c r="AB6" i="791"/>
  <c r="O6" i="791"/>
  <c r="N6" i="791"/>
  <c r="M6" i="791"/>
  <c r="AA6" i="791" s="1"/>
  <c r="K6" i="791"/>
  <c r="G6" i="791"/>
  <c r="AA5" i="791"/>
  <c r="O5" i="791"/>
  <c r="N5" i="791"/>
  <c r="Q5" i="791" s="1"/>
  <c r="M5" i="791"/>
  <c r="M21" i="791" s="1"/>
  <c r="K5" i="791"/>
  <c r="G5" i="791"/>
  <c r="H2" i="791"/>
  <c r="D1" i="791"/>
  <c r="F3" i="790" s="1"/>
  <c r="X34" i="790"/>
  <c r="W34" i="790"/>
  <c r="E8" i="790" s="1"/>
  <c r="V34" i="790"/>
  <c r="P34" i="790"/>
  <c r="O34" i="790"/>
  <c r="N34" i="790"/>
  <c r="M34" i="790"/>
  <c r="G34" i="790"/>
  <c r="N16" i="790"/>
  <c r="M16" i="790"/>
  <c r="I8" i="790" s="1"/>
  <c r="J16" i="790"/>
  <c r="I16" i="790"/>
  <c r="H16" i="790"/>
  <c r="G16" i="790"/>
  <c r="F16" i="790"/>
  <c r="E16" i="790"/>
  <c r="F8" i="790"/>
  <c r="M7" i="790"/>
  <c r="K7" i="790"/>
  <c r="I7" i="790"/>
  <c r="G7" i="790"/>
  <c r="F7" i="790"/>
  <c r="E7" i="790"/>
  <c r="M6" i="790"/>
  <c r="K6" i="790"/>
  <c r="I6" i="790"/>
  <c r="G6" i="790"/>
  <c r="F6" i="790"/>
  <c r="E6" i="790"/>
  <c r="AD140" i="789"/>
  <c r="Z140" i="789"/>
  <c r="Y140" i="789"/>
  <c r="L140" i="789"/>
  <c r="O140" i="789" s="1"/>
  <c r="J140" i="789"/>
  <c r="K140" i="789" s="1"/>
  <c r="I140" i="789"/>
  <c r="O126" i="789"/>
  <c r="M126" i="789"/>
  <c r="AE126" i="789" s="1"/>
  <c r="K126" i="789"/>
  <c r="G126" i="789"/>
  <c r="O125" i="789"/>
  <c r="M125" i="789"/>
  <c r="AF125" i="789" s="1"/>
  <c r="K125" i="789"/>
  <c r="G125" i="789"/>
  <c r="O124" i="789"/>
  <c r="M124" i="789"/>
  <c r="N124" i="789" s="1"/>
  <c r="K124" i="789"/>
  <c r="G124" i="789"/>
  <c r="AD123" i="789"/>
  <c r="Z123" i="789"/>
  <c r="Y123" i="789"/>
  <c r="M123" i="789"/>
  <c r="N123" i="789" s="1"/>
  <c r="L123" i="789"/>
  <c r="J123" i="789"/>
  <c r="I123" i="789"/>
  <c r="AF109" i="789"/>
  <c r="O109" i="789"/>
  <c r="M109" i="789"/>
  <c r="AE109" i="789" s="1"/>
  <c r="K109" i="789"/>
  <c r="G109" i="789"/>
  <c r="AE108" i="789"/>
  <c r="O108" i="789"/>
  <c r="M108" i="789"/>
  <c r="N108" i="789" s="1"/>
  <c r="K108" i="789"/>
  <c r="G108" i="789"/>
  <c r="AF107" i="789"/>
  <c r="O107" i="789"/>
  <c r="M107" i="789"/>
  <c r="N107" i="789" s="1"/>
  <c r="K107" i="789"/>
  <c r="G107" i="789"/>
  <c r="AD106" i="789"/>
  <c r="Z106" i="789"/>
  <c r="Y106" i="789"/>
  <c r="M106" i="789"/>
  <c r="L106" i="789"/>
  <c r="O106" i="789" s="1"/>
  <c r="J106" i="789"/>
  <c r="I106" i="789"/>
  <c r="AF91" i="789"/>
  <c r="AE91" i="789"/>
  <c r="O91" i="789"/>
  <c r="M91" i="789"/>
  <c r="N91" i="789" s="1"/>
  <c r="K91" i="789"/>
  <c r="G91" i="789"/>
  <c r="AE90" i="789"/>
  <c r="O90" i="789"/>
  <c r="N90" i="789"/>
  <c r="Q90" i="789" s="1"/>
  <c r="M90" i="789"/>
  <c r="AF90" i="789" s="1"/>
  <c r="K90" i="789"/>
  <c r="G90" i="789"/>
  <c r="AD89" i="789"/>
  <c r="Z89" i="789"/>
  <c r="Y89" i="789"/>
  <c r="L89" i="789"/>
  <c r="O89" i="789" s="1"/>
  <c r="J89" i="789"/>
  <c r="K89" i="789" s="1"/>
  <c r="I89" i="789"/>
  <c r="AF75" i="789"/>
  <c r="O75" i="789"/>
  <c r="M75" i="789"/>
  <c r="AE75" i="789" s="1"/>
  <c r="K75" i="789"/>
  <c r="G75" i="789"/>
  <c r="O74" i="789"/>
  <c r="M74" i="789"/>
  <c r="AE74" i="789" s="1"/>
  <c r="K74" i="789"/>
  <c r="G74" i="789"/>
  <c r="AE73" i="789"/>
  <c r="O73" i="789"/>
  <c r="M73" i="789"/>
  <c r="M89" i="789" s="1"/>
  <c r="K73" i="789"/>
  <c r="G73" i="789"/>
  <c r="AD72" i="789"/>
  <c r="Z72" i="789"/>
  <c r="Y72" i="789"/>
  <c r="L72" i="789"/>
  <c r="J72" i="789"/>
  <c r="K72" i="789" s="1"/>
  <c r="I72" i="789"/>
  <c r="AE63" i="789"/>
  <c r="O63" i="789"/>
  <c r="N63" i="789"/>
  <c r="Q63" i="789" s="1"/>
  <c r="M63" i="789"/>
  <c r="AF63" i="789" s="1"/>
  <c r="K63" i="789"/>
  <c r="G63" i="789"/>
  <c r="AF62" i="789"/>
  <c r="O62" i="789"/>
  <c r="M62" i="789"/>
  <c r="AE62" i="789" s="1"/>
  <c r="K62" i="789"/>
  <c r="G62" i="789"/>
  <c r="O61" i="789"/>
  <c r="M61" i="789"/>
  <c r="N61" i="789" s="1"/>
  <c r="K61" i="789"/>
  <c r="G61" i="789"/>
  <c r="O60" i="789"/>
  <c r="M60" i="789"/>
  <c r="AF60" i="789" s="1"/>
  <c r="K60" i="789"/>
  <c r="G60" i="789"/>
  <c r="O59" i="789"/>
  <c r="M59" i="789"/>
  <c r="AF59" i="789" s="1"/>
  <c r="K59" i="789"/>
  <c r="G59" i="789"/>
  <c r="O58" i="789"/>
  <c r="M58" i="789"/>
  <c r="AE58" i="789" s="1"/>
  <c r="K58" i="789"/>
  <c r="G58" i="789"/>
  <c r="AE57" i="789"/>
  <c r="O57" i="789"/>
  <c r="M57" i="789"/>
  <c r="N57" i="789" s="1"/>
  <c r="K57" i="789"/>
  <c r="G57" i="789"/>
  <c r="O56" i="789"/>
  <c r="M56" i="789"/>
  <c r="N56" i="789" s="1"/>
  <c r="K56" i="789"/>
  <c r="G56" i="789"/>
  <c r="AD55" i="789"/>
  <c r="Z55" i="789"/>
  <c r="Y55" i="789"/>
  <c r="L55" i="789"/>
  <c r="O55" i="789" s="1"/>
  <c r="J55" i="789"/>
  <c r="K55" i="789" s="1"/>
  <c r="I55" i="789"/>
  <c r="O43" i="789"/>
  <c r="M43" i="789"/>
  <c r="N43" i="789" s="1"/>
  <c r="K43" i="789"/>
  <c r="G43" i="789"/>
  <c r="O42" i="789"/>
  <c r="M42" i="789"/>
  <c r="AF42" i="789" s="1"/>
  <c r="K42" i="789"/>
  <c r="G42" i="789"/>
  <c r="O41" i="789"/>
  <c r="M41" i="789"/>
  <c r="AF41" i="789" s="1"/>
  <c r="K41" i="789"/>
  <c r="G41" i="789"/>
  <c r="O40" i="789"/>
  <c r="N40" i="789"/>
  <c r="Q40" i="789" s="1"/>
  <c r="M40" i="789"/>
  <c r="AF40" i="789" s="1"/>
  <c r="K40" i="789"/>
  <c r="G40" i="789"/>
  <c r="O39" i="789"/>
  <c r="M39" i="789"/>
  <c r="K39" i="789"/>
  <c r="G39" i="789"/>
  <c r="AD38" i="789"/>
  <c r="Z38" i="789"/>
  <c r="Y38" i="789"/>
  <c r="L38" i="789"/>
  <c r="J38" i="789"/>
  <c r="I38" i="789"/>
  <c r="K38" i="789" s="1"/>
  <c r="O27" i="789"/>
  <c r="M27" i="789"/>
  <c r="N27" i="789" s="1"/>
  <c r="K27" i="789"/>
  <c r="G27" i="789"/>
  <c r="AE26" i="789"/>
  <c r="O26" i="789"/>
  <c r="M26" i="789"/>
  <c r="AF26" i="789" s="1"/>
  <c r="K26" i="789"/>
  <c r="G26" i="789"/>
  <c r="O25" i="789"/>
  <c r="M25" i="789"/>
  <c r="AE25" i="789" s="1"/>
  <c r="K25" i="789"/>
  <c r="G25" i="789"/>
  <c r="O24" i="789"/>
  <c r="M24" i="789"/>
  <c r="AF24" i="789" s="1"/>
  <c r="K24" i="789"/>
  <c r="G24" i="789"/>
  <c r="O23" i="789"/>
  <c r="M23" i="789"/>
  <c r="N23" i="789" s="1"/>
  <c r="K23" i="789"/>
  <c r="G23" i="789"/>
  <c r="O22" i="789"/>
  <c r="M22" i="789"/>
  <c r="N22" i="789" s="1"/>
  <c r="K22" i="789"/>
  <c r="G22" i="789"/>
  <c r="AD21" i="789"/>
  <c r="AD2" i="789" s="1"/>
  <c r="R6" i="787" s="1"/>
  <c r="Z21" i="789"/>
  <c r="Z2" i="789" s="1"/>
  <c r="P6" i="787" s="1"/>
  <c r="Y21" i="789"/>
  <c r="Y2" i="789" s="1"/>
  <c r="O6" i="787" s="1"/>
  <c r="L21" i="789"/>
  <c r="J21" i="789"/>
  <c r="I21" i="789"/>
  <c r="O8" i="789"/>
  <c r="M8" i="789"/>
  <c r="N8" i="789" s="1"/>
  <c r="K8" i="789"/>
  <c r="G8" i="789"/>
  <c r="O7" i="789"/>
  <c r="M7" i="789"/>
  <c r="AF7" i="789" s="1"/>
  <c r="K7" i="789"/>
  <c r="G7" i="789"/>
  <c r="AE6" i="789"/>
  <c r="O6" i="789"/>
  <c r="M6" i="789"/>
  <c r="AF6" i="789" s="1"/>
  <c r="K6" i="789"/>
  <c r="G6" i="789"/>
  <c r="O5" i="789"/>
  <c r="M5" i="789"/>
  <c r="AF5" i="789" s="1"/>
  <c r="K5" i="789"/>
  <c r="G5" i="789"/>
  <c r="H2" i="789"/>
  <c r="D1" i="789"/>
  <c r="L140" i="788"/>
  <c r="J140" i="788"/>
  <c r="I140" i="788"/>
  <c r="O135" i="788"/>
  <c r="M135" i="788"/>
  <c r="N135" i="788" s="1"/>
  <c r="K135" i="788"/>
  <c r="G135" i="788"/>
  <c r="O134" i="788"/>
  <c r="M134" i="788"/>
  <c r="AB134" i="788" s="1"/>
  <c r="K134" i="788"/>
  <c r="G134" i="788"/>
  <c r="O133" i="788"/>
  <c r="M133" i="788"/>
  <c r="AB133" i="788" s="1"/>
  <c r="K133" i="788"/>
  <c r="G133" i="788"/>
  <c r="AB132" i="788"/>
  <c r="O132" i="788"/>
  <c r="M132" i="788"/>
  <c r="AA132" i="788" s="1"/>
  <c r="K132" i="788"/>
  <c r="G132" i="788"/>
  <c r="O131" i="788"/>
  <c r="M131" i="788"/>
  <c r="N131" i="788" s="1"/>
  <c r="K131" i="788"/>
  <c r="G131" i="788"/>
  <c r="O130" i="788"/>
  <c r="M130" i="788"/>
  <c r="AB130" i="788" s="1"/>
  <c r="K130" i="788"/>
  <c r="G130" i="788"/>
  <c r="O129" i="788"/>
  <c r="M129" i="788"/>
  <c r="AB129" i="788" s="1"/>
  <c r="K129" i="788"/>
  <c r="G129" i="788"/>
  <c r="AB128" i="788"/>
  <c r="O128" i="788"/>
  <c r="N128" i="788"/>
  <c r="M128" i="788"/>
  <c r="AA128" i="788" s="1"/>
  <c r="K128" i="788"/>
  <c r="G128" i="788"/>
  <c r="O127" i="788"/>
  <c r="M127" i="788"/>
  <c r="N127" i="788" s="1"/>
  <c r="K127" i="788"/>
  <c r="G127" i="788"/>
  <c r="O126" i="788"/>
  <c r="M126" i="788"/>
  <c r="AB126" i="788" s="1"/>
  <c r="K126" i="788"/>
  <c r="G126" i="788"/>
  <c r="O125" i="788"/>
  <c r="M125" i="788"/>
  <c r="AB125" i="788" s="1"/>
  <c r="K125" i="788"/>
  <c r="G125" i="788"/>
  <c r="O124" i="788"/>
  <c r="M124" i="788"/>
  <c r="AA124" i="788" s="1"/>
  <c r="K124" i="788"/>
  <c r="G124" i="788"/>
  <c r="L123" i="788"/>
  <c r="J123" i="788"/>
  <c r="I123" i="788"/>
  <c r="O114" i="788"/>
  <c r="M114" i="788"/>
  <c r="N114" i="788" s="1"/>
  <c r="K114" i="788"/>
  <c r="G114" i="788"/>
  <c r="AA113" i="788"/>
  <c r="O113" i="788"/>
  <c r="M113" i="788"/>
  <c r="AB113" i="788" s="1"/>
  <c r="K113" i="788"/>
  <c r="G113" i="788"/>
  <c r="AA112" i="788"/>
  <c r="O112" i="788"/>
  <c r="N112" i="788"/>
  <c r="Q112" i="788" s="1"/>
  <c r="M112" i="788"/>
  <c r="AB112" i="788" s="1"/>
  <c r="K112" i="788"/>
  <c r="G112" i="788"/>
  <c r="O111" i="788"/>
  <c r="M111" i="788"/>
  <c r="AA111" i="788" s="1"/>
  <c r="K111" i="788"/>
  <c r="G111" i="788"/>
  <c r="O110" i="788"/>
  <c r="M110" i="788"/>
  <c r="N110" i="788" s="1"/>
  <c r="K110" i="788"/>
  <c r="G110" i="788"/>
  <c r="O109" i="788"/>
  <c r="M109" i="788"/>
  <c r="AB109" i="788" s="1"/>
  <c r="K109" i="788"/>
  <c r="G109" i="788"/>
  <c r="AA108" i="788"/>
  <c r="O108" i="788"/>
  <c r="M108" i="788"/>
  <c r="AB108" i="788" s="1"/>
  <c r="K108" i="788"/>
  <c r="G108" i="788"/>
  <c r="O107" i="788"/>
  <c r="M107" i="788"/>
  <c r="AB107" i="788" s="1"/>
  <c r="K107" i="788"/>
  <c r="G107" i="788"/>
  <c r="L106" i="788"/>
  <c r="J106" i="788"/>
  <c r="K106" i="788" s="1"/>
  <c r="I106" i="788"/>
  <c r="O94" i="788"/>
  <c r="M94" i="788"/>
  <c r="N94" i="788" s="1"/>
  <c r="K94" i="788"/>
  <c r="G94" i="788"/>
  <c r="O93" i="788"/>
  <c r="M93" i="788"/>
  <c r="AB93" i="788" s="1"/>
  <c r="K93" i="788"/>
  <c r="G93" i="788"/>
  <c r="O92" i="788"/>
  <c r="M92" i="788"/>
  <c r="N92" i="788" s="1"/>
  <c r="Q92" i="788" s="1"/>
  <c r="K92" i="788"/>
  <c r="G92" i="788"/>
  <c r="O91" i="788"/>
  <c r="M91" i="788"/>
  <c r="AB91" i="788" s="1"/>
  <c r="K91" i="788"/>
  <c r="G91" i="788"/>
  <c r="AB90" i="788"/>
  <c r="O90" i="788"/>
  <c r="M90" i="788"/>
  <c r="K90" i="788"/>
  <c r="G90" i="788"/>
  <c r="L89" i="788"/>
  <c r="O89" i="788" s="1"/>
  <c r="J89" i="788"/>
  <c r="I89" i="788"/>
  <c r="O75" i="788"/>
  <c r="M75" i="788"/>
  <c r="N75" i="788" s="1"/>
  <c r="K75" i="788"/>
  <c r="G75" i="788"/>
  <c r="O74" i="788"/>
  <c r="M74" i="788"/>
  <c r="AB74" i="788" s="1"/>
  <c r="K74" i="788"/>
  <c r="G74" i="788"/>
  <c r="AB73" i="788"/>
  <c r="AA73" i="788"/>
  <c r="O73" i="788"/>
  <c r="M73" i="788"/>
  <c r="K73" i="788"/>
  <c r="G73" i="788"/>
  <c r="L72" i="788"/>
  <c r="J72" i="788"/>
  <c r="K72" i="788" s="1"/>
  <c r="I72" i="788"/>
  <c r="O61" i="788"/>
  <c r="M61" i="788"/>
  <c r="AA61" i="788" s="1"/>
  <c r="K61" i="788"/>
  <c r="G61" i="788"/>
  <c r="O60" i="788"/>
  <c r="M60" i="788"/>
  <c r="N60" i="788" s="1"/>
  <c r="K60" i="788"/>
  <c r="G60" i="788"/>
  <c r="AA59" i="788"/>
  <c r="O59" i="788"/>
  <c r="N59" i="788"/>
  <c r="Q59" i="788" s="1"/>
  <c r="M59" i="788"/>
  <c r="AB59" i="788" s="1"/>
  <c r="K59" i="788"/>
  <c r="G59" i="788"/>
  <c r="O58" i="788"/>
  <c r="M58" i="788"/>
  <c r="AB58" i="788" s="1"/>
  <c r="K58" i="788"/>
  <c r="G58" i="788"/>
  <c r="O57" i="788"/>
  <c r="N57" i="788"/>
  <c r="Q57" i="788" s="1"/>
  <c r="M57" i="788"/>
  <c r="AA57" i="788" s="1"/>
  <c r="K57" i="788"/>
  <c r="G57" i="788"/>
  <c r="AA56" i="788"/>
  <c r="O56" i="788"/>
  <c r="N56" i="788"/>
  <c r="M56" i="788"/>
  <c r="K56" i="788"/>
  <c r="G56" i="788"/>
  <c r="L55" i="788"/>
  <c r="J55" i="788"/>
  <c r="K55" i="788" s="1"/>
  <c r="I55" i="788"/>
  <c r="O44" i="788"/>
  <c r="M44" i="788"/>
  <c r="AA44" i="788" s="1"/>
  <c r="K44" i="788"/>
  <c r="G44" i="788"/>
  <c r="AB43" i="788"/>
  <c r="AA43" i="788"/>
  <c r="O43" i="788"/>
  <c r="M43" i="788"/>
  <c r="N43" i="788" s="1"/>
  <c r="K43" i="788"/>
  <c r="G43" i="788"/>
  <c r="O42" i="788"/>
  <c r="M42" i="788"/>
  <c r="AB42" i="788" s="1"/>
  <c r="K42" i="788"/>
  <c r="G42" i="788"/>
  <c r="O41" i="788"/>
  <c r="M41" i="788"/>
  <c r="N41" i="788" s="1"/>
  <c r="K41" i="788"/>
  <c r="G41" i="788"/>
  <c r="AB40" i="788"/>
  <c r="O40" i="788"/>
  <c r="M40" i="788"/>
  <c r="AA40" i="788" s="1"/>
  <c r="K40" i="788"/>
  <c r="G40" i="788"/>
  <c r="O39" i="788"/>
  <c r="N39" i="788"/>
  <c r="Q39" i="788" s="1"/>
  <c r="M39" i="788"/>
  <c r="K39" i="788"/>
  <c r="G39" i="788"/>
  <c r="L38" i="788"/>
  <c r="O38" i="788" s="1"/>
  <c r="J38" i="788"/>
  <c r="K38" i="788" s="1"/>
  <c r="I38" i="788"/>
  <c r="O24" i="788"/>
  <c r="M24" i="788"/>
  <c r="AB24" i="788" s="1"/>
  <c r="K24" i="788"/>
  <c r="G24" i="788"/>
  <c r="AB23" i="788"/>
  <c r="O23" i="788"/>
  <c r="N23" i="788"/>
  <c r="M23" i="788"/>
  <c r="AA23" i="788" s="1"/>
  <c r="K23" i="788"/>
  <c r="G23" i="788"/>
  <c r="O22" i="788"/>
  <c r="M22" i="788"/>
  <c r="N22" i="788" s="1"/>
  <c r="K22" i="788"/>
  <c r="G22" i="788"/>
  <c r="L21" i="788"/>
  <c r="O21" i="788" s="1"/>
  <c r="J21" i="788"/>
  <c r="K21" i="788" s="1"/>
  <c r="I21" i="788"/>
  <c r="AA9" i="788"/>
  <c r="O9" i="788"/>
  <c r="N9" i="788"/>
  <c r="Q9" i="788" s="1"/>
  <c r="M9" i="788"/>
  <c r="AB9" i="788" s="1"/>
  <c r="K9" i="788"/>
  <c r="G9" i="788"/>
  <c r="O8" i="788"/>
  <c r="M8" i="788"/>
  <c r="AB8" i="788" s="1"/>
  <c r="K8" i="788"/>
  <c r="G8" i="788"/>
  <c r="O7" i="788"/>
  <c r="N7" i="788"/>
  <c r="P7" i="788" s="1"/>
  <c r="M7" i="788"/>
  <c r="AB7" i="788" s="1"/>
  <c r="K7" i="788"/>
  <c r="G7" i="788"/>
  <c r="AA6" i="788"/>
  <c r="O6" i="788"/>
  <c r="N6" i="788"/>
  <c r="M6" i="788"/>
  <c r="AB6" i="788" s="1"/>
  <c r="K6" i="788"/>
  <c r="Q6" i="788" s="1"/>
  <c r="G6" i="788"/>
  <c r="O5" i="788"/>
  <c r="M5" i="788"/>
  <c r="K5" i="788"/>
  <c r="G5" i="788"/>
  <c r="H2" i="788"/>
  <c r="D1" i="788"/>
  <c r="X34" i="787"/>
  <c r="W34" i="787"/>
  <c r="V34" i="787"/>
  <c r="P34" i="787"/>
  <c r="M8" i="787" s="1"/>
  <c r="O34" i="787"/>
  <c r="N34" i="787"/>
  <c r="M34" i="787"/>
  <c r="G34" i="787"/>
  <c r="K8" i="787" s="1"/>
  <c r="N16" i="787"/>
  <c r="I8" i="787" s="1"/>
  <c r="M16" i="787"/>
  <c r="J16" i="787"/>
  <c r="I16" i="787"/>
  <c r="H16" i="787"/>
  <c r="G16" i="787"/>
  <c r="F16" i="787"/>
  <c r="E16" i="787"/>
  <c r="F8" i="787"/>
  <c r="M7" i="787"/>
  <c r="K7" i="787"/>
  <c r="I7" i="787"/>
  <c r="G7" i="787"/>
  <c r="F7" i="787"/>
  <c r="E7" i="787"/>
  <c r="M6" i="787"/>
  <c r="K6" i="787"/>
  <c r="I6" i="787"/>
  <c r="G6" i="787"/>
  <c r="F6" i="787"/>
  <c r="E6" i="787"/>
  <c r="F3" i="787"/>
  <c r="AD140" i="786"/>
  <c r="Z140" i="786"/>
  <c r="Y140" i="786"/>
  <c r="L140" i="786"/>
  <c r="J140" i="786"/>
  <c r="I140" i="786"/>
  <c r="O126" i="786"/>
  <c r="M126" i="786"/>
  <c r="AF126" i="786" s="1"/>
  <c r="K126" i="786"/>
  <c r="G126" i="786"/>
  <c r="AE125" i="786"/>
  <c r="O125" i="786"/>
  <c r="M125" i="786"/>
  <c r="AF125" i="786" s="1"/>
  <c r="K125" i="786"/>
  <c r="G125" i="786"/>
  <c r="AF124" i="786"/>
  <c r="O124" i="786"/>
  <c r="M124" i="786"/>
  <c r="N124" i="786" s="1"/>
  <c r="K124" i="786"/>
  <c r="G124" i="786"/>
  <c r="AD123" i="786"/>
  <c r="Z123" i="786"/>
  <c r="Y123" i="786"/>
  <c r="L123" i="786"/>
  <c r="O123" i="786" s="1"/>
  <c r="J123" i="786"/>
  <c r="K123" i="786" s="1"/>
  <c r="I123" i="786"/>
  <c r="AF109" i="786"/>
  <c r="O109" i="786"/>
  <c r="M109" i="786"/>
  <c r="AE109" i="786" s="1"/>
  <c r="K109" i="786"/>
  <c r="G109" i="786"/>
  <c r="AE108" i="786"/>
  <c r="O108" i="786"/>
  <c r="M108" i="786"/>
  <c r="AF108" i="786" s="1"/>
  <c r="K108" i="786"/>
  <c r="G108" i="786"/>
  <c r="O107" i="786"/>
  <c r="M107" i="786"/>
  <c r="N107" i="786" s="1"/>
  <c r="K107" i="786"/>
  <c r="G107" i="786"/>
  <c r="AD106" i="786"/>
  <c r="Z106" i="786"/>
  <c r="Y106" i="786"/>
  <c r="L106" i="786"/>
  <c r="J106" i="786"/>
  <c r="I106" i="786"/>
  <c r="AF91" i="786"/>
  <c r="O91" i="786"/>
  <c r="M91" i="786"/>
  <c r="N91" i="786" s="1"/>
  <c r="K91" i="786"/>
  <c r="G91" i="786"/>
  <c r="AE90" i="786"/>
  <c r="O90" i="786"/>
  <c r="M90" i="786"/>
  <c r="AF90" i="786" s="1"/>
  <c r="K90" i="786"/>
  <c r="G90" i="786"/>
  <c r="AD89" i="786"/>
  <c r="Z89" i="786"/>
  <c r="Y89" i="786"/>
  <c r="L89" i="786"/>
  <c r="O89" i="786" s="1"/>
  <c r="J89" i="786"/>
  <c r="I89" i="786"/>
  <c r="K89" i="786" s="1"/>
  <c r="O75" i="786"/>
  <c r="M75" i="786"/>
  <c r="AE75" i="786" s="1"/>
  <c r="K75" i="786"/>
  <c r="G75" i="786"/>
  <c r="O74" i="786"/>
  <c r="M74" i="786"/>
  <c r="AF74" i="786" s="1"/>
  <c r="K74" i="786"/>
  <c r="G74" i="786"/>
  <c r="AE73" i="786"/>
  <c r="O73" i="786"/>
  <c r="N73" i="786"/>
  <c r="M73" i="786"/>
  <c r="K73" i="786"/>
  <c r="G73" i="786"/>
  <c r="AD72" i="786"/>
  <c r="Z72" i="786"/>
  <c r="Y72" i="786"/>
  <c r="L72" i="786"/>
  <c r="J72" i="786"/>
  <c r="I72" i="786"/>
  <c r="K72" i="786" s="1"/>
  <c r="O63" i="786"/>
  <c r="M63" i="786"/>
  <c r="AE63" i="786" s="1"/>
  <c r="K63" i="786"/>
  <c r="G63" i="786"/>
  <c r="O62" i="786"/>
  <c r="M62" i="786"/>
  <c r="AE62" i="786" s="1"/>
  <c r="K62" i="786"/>
  <c r="G62" i="786"/>
  <c r="AE61" i="786"/>
  <c r="O61" i="786"/>
  <c r="M61" i="786"/>
  <c r="N61" i="786" s="1"/>
  <c r="K61" i="786"/>
  <c r="G61" i="786"/>
  <c r="O60" i="786"/>
  <c r="M60" i="786"/>
  <c r="AF60" i="786" s="1"/>
  <c r="K60" i="786"/>
  <c r="G60" i="786"/>
  <c r="AF59" i="786"/>
  <c r="O59" i="786"/>
  <c r="N59" i="786"/>
  <c r="Q59" i="786" s="1"/>
  <c r="M59" i="786"/>
  <c r="AE59" i="786" s="1"/>
  <c r="K59" i="786"/>
  <c r="G59" i="786"/>
  <c r="O58" i="786"/>
  <c r="M58" i="786"/>
  <c r="AE58" i="786" s="1"/>
  <c r="K58" i="786"/>
  <c r="G58" i="786"/>
  <c r="O57" i="786"/>
  <c r="M57" i="786"/>
  <c r="N57" i="786" s="1"/>
  <c r="K57" i="786"/>
  <c r="G57" i="786"/>
  <c r="O56" i="786"/>
  <c r="M56" i="786"/>
  <c r="N56" i="786" s="1"/>
  <c r="K56" i="786"/>
  <c r="G56" i="786"/>
  <c r="AD55" i="786"/>
  <c r="Z55" i="786"/>
  <c r="Y55" i="786"/>
  <c r="L55" i="786"/>
  <c r="O55" i="786" s="1"/>
  <c r="J55" i="786"/>
  <c r="K55" i="786" s="1"/>
  <c r="I55" i="786"/>
  <c r="O43" i="786"/>
  <c r="M43" i="786"/>
  <c r="N43" i="786" s="1"/>
  <c r="K43" i="786"/>
  <c r="G43" i="786"/>
  <c r="O42" i="786"/>
  <c r="M42" i="786"/>
  <c r="N42" i="786" s="1"/>
  <c r="K42" i="786"/>
  <c r="G42" i="786"/>
  <c r="O41" i="786"/>
  <c r="M41" i="786"/>
  <c r="AF41" i="786" s="1"/>
  <c r="K41" i="786"/>
  <c r="G41" i="786"/>
  <c r="AF40" i="786"/>
  <c r="O40" i="786"/>
  <c r="M40" i="786"/>
  <c r="AE40" i="786" s="1"/>
  <c r="K40" i="786"/>
  <c r="G40" i="786"/>
  <c r="O39" i="786"/>
  <c r="M39" i="786"/>
  <c r="AE39" i="786" s="1"/>
  <c r="K39" i="786"/>
  <c r="G39" i="786"/>
  <c r="AD38" i="786"/>
  <c r="Z38" i="786"/>
  <c r="Y38" i="786"/>
  <c r="L38" i="786"/>
  <c r="J38" i="786"/>
  <c r="I38" i="786"/>
  <c r="AF27" i="786"/>
  <c r="O27" i="786"/>
  <c r="M27" i="786"/>
  <c r="N27" i="786" s="1"/>
  <c r="K27" i="786"/>
  <c r="G27" i="786"/>
  <c r="O26" i="786"/>
  <c r="N26" i="786"/>
  <c r="Q26" i="786" s="1"/>
  <c r="M26" i="786"/>
  <c r="AF26" i="786" s="1"/>
  <c r="K26" i="786"/>
  <c r="G26" i="786"/>
  <c r="O25" i="786"/>
  <c r="M25" i="786"/>
  <c r="AF25" i="786" s="1"/>
  <c r="K25" i="786"/>
  <c r="G25" i="786"/>
  <c r="AE24" i="786"/>
  <c r="O24" i="786"/>
  <c r="N24" i="786"/>
  <c r="Q24" i="786" s="1"/>
  <c r="M24" i="786"/>
  <c r="AF24" i="786" s="1"/>
  <c r="K24" i="786"/>
  <c r="G24" i="786"/>
  <c r="AF23" i="786"/>
  <c r="AE23" i="786"/>
  <c r="O23" i="786"/>
  <c r="M23" i="786"/>
  <c r="N23" i="786" s="1"/>
  <c r="K23" i="786"/>
  <c r="G23" i="786"/>
  <c r="O22" i="786"/>
  <c r="M22" i="786"/>
  <c r="AE22" i="786" s="1"/>
  <c r="K22" i="786"/>
  <c r="G22" i="786"/>
  <c r="AD21" i="786"/>
  <c r="AD2" i="786" s="1"/>
  <c r="R6" i="784" s="1"/>
  <c r="Z21" i="786"/>
  <c r="Z2" i="786" s="1"/>
  <c r="P6" i="784" s="1"/>
  <c r="Y21" i="786"/>
  <c r="Y2" i="786" s="1"/>
  <c r="O6" i="784" s="1"/>
  <c r="L21" i="786"/>
  <c r="J21" i="786"/>
  <c r="K21" i="786" s="1"/>
  <c r="I21" i="786"/>
  <c r="O8" i="786"/>
  <c r="M8" i="786"/>
  <c r="AF8" i="786" s="1"/>
  <c r="K8" i="786"/>
  <c r="G8" i="786"/>
  <c r="O7" i="786"/>
  <c r="M7" i="786"/>
  <c r="AF7" i="786" s="1"/>
  <c r="K7" i="786"/>
  <c r="G7" i="786"/>
  <c r="O6" i="786"/>
  <c r="M6" i="786"/>
  <c r="AF6" i="786" s="1"/>
  <c r="K6" i="786"/>
  <c r="G6" i="786"/>
  <c r="O5" i="786"/>
  <c r="M5" i="786"/>
  <c r="AF5" i="786" s="1"/>
  <c r="K5" i="786"/>
  <c r="G5" i="786"/>
  <c r="H2" i="786"/>
  <c r="D1" i="786"/>
  <c r="L140" i="785"/>
  <c r="J140" i="785"/>
  <c r="I140" i="785"/>
  <c r="O135" i="785"/>
  <c r="M135" i="785"/>
  <c r="N135" i="785" s="1"/>
  <c r="K135" i="785"/>
  <c r="G135" i="785"/>
  <c r="O134" i="785"/>
  <c r="M134" i="785"/>
  <c r="AB134" i="785" s="1"/>
  <c r="K134" i="785"/>
  <c r="G134" i="785"/>
  <c r="O133" i="785"/>
  <c r="M133" i="785"/>
  <c r="AB133" i="785" s="1"/>
  <c r="K133" i="785"/>
  <c r="G133" i="785"/>
  <c r="AB132" i="785"/>
  <c r="O132" i="785"/>
  <c r="M132" i="785"/>
  <c r="AA132" i="785" s="1"/>
  <c r="K132" i="785"/>
  <c r="G132" i="785"/>
  <c r="AA131" i="785"/>
  <c r="O131" i="785"/>
  <c r="M131" i="785"/>
  <c r="N131" i="785" s="1"/>
  <c r="K131" i="785"/>
  <c r="G131" i="785"/>
  <c r="O130" i="785"/>
  <c r="M130" i="785"/>
  <c r="AB130" i="785" s="1"/>
  <c r="K130" i="785"/>
  <c r="G130" i="785"/>
  <c r="O129" i="785"/>
  <c r="M129" i="785"/>
  <c r="AB129" i="785" s="1"/>
  <c r="K129" i="785"/>
  <c r="G129" i="785"/>
  <c r="O128" i="785"/>
  <c r="M128" i="785"/>
  <c r="N128" i="785" s="1"/>
  <c r="K128" i="785"/>
  <c r="G128" i="785"/>
  <c r="AA127" i="785"/>
  <c r="O127" i="785"/>
  <c r="M127" i="785"/>
  <c r="N127" i="785" s="1"/>
  <c r="K127" i="785"/>
  <c r="G127" i="785"/>
  <c r="O126" i="785"/>
  <c r="M126" i="785"/>
  <c r="N126" i="785" s="1"/>
  <c r="K126" i="785"/>
  <c r="G126" i="785"/>
  <c r="O125" i="785"/>
  <c r="M125" i="785"/>
  <c r="AB125" i="785" s="1"/>
  <c r="K125" i="785"/>
  <c r="G125" i="785"/>
  <c r="O124" i="785"/>
  <c r="N124" i="785"/>
  <c r="M124" i="785"/>
  <c r="AA124" i="785" s="1"/>
  <c r="K124" i="785"/>
  <c r="G124" i="785"/>
  <c r="L123" i="785"/>
  <c r="J123" i="785"/>
  <c r="I123" i="785"/>
  <c r="O114" i="785"/>
  <c r="M114" i="785"/>
  <c r="N114" i="785" s="1"/>
  <c r="K114" i="785"/>
  <c r="G114" i="785"/>
  <c r="AA113" i="785"/>
  <c r="O113" i="785"/>
  <c r="N113" i="785"/>
  <c r="Q113" i="785" s="1"/>
  <c r="M113" i="785"/>
  <c r="AB113" i="785" s="1"/>
  <c r="K113" i="785"/>
  <c r="G113" i="785"/>
  <c r="O112" i="785"/>
  <c r="M112" i="785"/>
  <c r="AB112" i="785" s="1"/>
  <c r="K112" i="785"/>
  <c r="G112" i="785"/>
  <c r="O111" i="785"/>
  <c r="M111" i="785"/>
  <c r="AA111" i="785" s="1"/>
  <c r="K111" i="785"/>
  <c r="G111" i="785"/>
  <c r="O110" i="785"/>
  <c r="M110" i="785"/>
  <c r="AB110" i="785" s="1"/>
  <c r="K110" i="785"/>
  <c r="G110" i="785"/>
  <c r="O109" i="785"/>
  <c r="M109" i="785"/>
  <c r="AB109" i="785" s="1"/>
  <c r="K109" i="785"/>
  <c r="G109" i="785"/>
  <c r="O108" i="785"/>
  <c r="M108" i="785"/>
  <c r="AB108" i="785" s="1"/>
  <c r="K108" i="785"/>
  <c r="G108" i="785"/>
  <c r="O107" i="785"/>
  <c r="M107" i="785"/>
  <c r="AB107" i="785" s="1"/>
  <c r="K107" i="785"/>
  <c r="G107" i="785"/>
  <c r="L106" i="785"/>
  <c r="J106" i="785"/>
  <c r="I106" i="785"/>
  <c r="AB94" i="785"/>
  <c r="O94" i="785"/>
  <c r="M94" i="785"/>
  <c r="N94" i="785" s="1"/>
  <c r="K94" i="785"/>
  <c r="G94" i="785"/>
  <c r="O93" i="785"/>
  <c r="M93" i="785"/>
  <c r="N93" i="785" s="1"/>
  <c r="K93" i="785"/>
  <c r="G93" i="785"/>
  <c r="O92" i="785"/>
  <c r="M92" i="785"/>
  <c r="AB92" i="785" s="1"/>
  <c r="K92" i="785"/>
  <c r="G92" i="785"/>
  <c r="O91" i="785"/>
  <c r="M91" i="785"/>
  <c r="AB91" i="785" s="1"/>
  <c r="K91" i="785"/>
  <c r="G91" i="785"/>
  <c r="AB90" i="785"/>
  <c r="O90" i="785"/>
  <c r="M90" i="785"/>
  <c r="K90" i="785"/>
  <c r="G90" i="785"/>
  <c r="L89" i="785"/>
  <c r="O89" i="785" s="1"/>
  <c r="J89" i="785"/>
  <c r="K89" i="785" s="1"/>
  <c r="I89" i="785"/>
  <c r="O75" i="785"/>
  <c r="M75" i="785"/>
  <c r="N75" i="785" s="1"/>
  <c r="K75" i="785"/>
  <c r="G75" i="785"/>
  <c r="O74" i="785"/>
  <c r="M74" i="785"/>
  <c r="AB74" i="785" s="1"/>
  <c r="K74" i="785"/>
  <c r="G74" i="785"/>
  <c r="O73" i="785"/>
  <c r="M73" i="785"/>
  <c r="M89" i="785" s="1"/>
  <c r="K73" i="785"/>
  <c r="G73" i="785"/>
  <c r="L72" i="785"/>
  <c r="O72" i="785" s="1"/>
  <c r="J72" i="785"/>
  <c r="I72" i="785"/>
  <c r="O61" i="785"/>
  <c r="M61" i="785"/>
  <c r="AA61" i="785" s="1"/>
  <c r="K61" i="785"/>
  <c r="G61" i="785"/>
  <c r="O60" i="785"/>
  <c r="M60" i="785"/>
  <c r="AB60" i="785" s="1"/>
  <c r="K60" i="785"/>
  <c r="G60" i="785"/>
  <c r="AA59" i="785"/>
  <c r="O59" i="785"/>
  <c r="M59" i="785"/>
  <c r="AB59" i="785" s="1"/>
  <c r="K59" i="785"/>
  <c r="G59" i="785"/>
  <c r="O58" i="785"/>
  <c r="M58" i="785"/>
  <c r="AB58" i="785" s="1"/>
  <c r="K58" i="785"/>
  <c r="G58" i="785"/>
  <c r="O57" i="785"/>
  <c r="M57" i="785"/>
  <c r="AA57" i="785" s="1"/>
  <c r="K57" i="785"/>
  <c r="G57" i="785"/>
  <c r="O56" i="785"/>
  <c r="M56" i="785"/>
  <c r="K56" i="785"/>
  <c r="G56" i="785"/>
  <c r="L55" i="785"/>
  <c r="J55" i="785"/>
  <c r="I55" i="785"/>
  <c r="AB44" i="785"/>
  <c r="O44" i="785"/>
  <c r="M44" i="785"/>
  <c r="AA44" i="785" s="1"/>
  <c r="K44" i="785"/>
  <c r="G44" i="785"/>
  <c r="O43" i="785"/>
  <c r="M43" i="785"/>
  <c r="AB43" i="785" s="1"/>
  <c r="K43" i="785"/>
  <c r="G43" i="785"/>
  <c r="O42" i="785"/>
  <c r="M42" i="785"/>
  <c r="AB42" i="785" s="1"/>
  <c r="K42" i="785"/>
  <c r="G42" i="785"/>
  <c r="O41" i="785"/>
  <c r="M41" i="785"/>
  <c r="N41" i="785" s="1"/>
  <c r="K41" i="785"/>
  <c r="G41" i="785"/>
  <c r="AB40" i="785"/>
  <c r="AA40" i="785"/>
  <c r="O40" i="785"/>
  <c r="M40" i="785"/>
  <c r="N40" i="785" s="1"/>
  <c r="K40" i="785"/>
  <c r="G40" i="785"/>
  <c r="O39" i="785"/>
  <c r="M39" i="785"/>
  <c r="AB39" i="785" s="1"/>
  <c r="K39" i="785"/>
  <c r="G39" i="785"/>
  <c r="L38" i="785"/>
  <c r="J38" i="785"/>
  <c r="K38" i="785" s="1"/>
  <c r="I38" i="785"/>
  <c r="AB24" i="785"/>
  <c r="O24" i="785"/>
  <c r="M24" i="785"/>
  <c r="AA24" i="785" s="1"/>
  <c r="K24" i="785"/>
  <c r="G24" i="785"/>
  <c r="O23" i="785"/>
  <c r="M23" i="785"/>
  <c r="N23" i="785" s="1"/>
  <c r="K23" i="785"/>
  <c r="G23" i="785"/>
  <c r="O22" i="785"/>
  <c r="M22" i="785"/>
  <c r="N22" i="785" s="1"/>
  <c r="K22" i="785"/>
  <c r="G22" i="785"/>
  <c r="L21" i="785"/>
  <c r="O21" i="785" s="1"/>
  <c r="J21" i="785"/>
  <c r="I21" i="785"/>
  <c r="O9" i="785"/>
  <c r="N9" i="785"/>
  <c r="Q9" i="785" s="1"/>
  <c r="M9" i="785"/>
  <c r="AB9" i="785" s="1"/>
  <c r="K9" i="785"/>
  <c r="G9" i="785"/>
  <c r="O8" i="785"/>
  <c r="M8" i="785"/>
  <c r="AB8" i="785" s="1"/>
  <c r="K8" i="785"/>
  <c r="G8" i="785"/>
  <c r="AA7" i="785"/>
  <c r="O7" i="785"/>
  <c r="M7" i="785"/>
  <c r="AB7" i="785" s="1"/>
  <c r="K7" i="785"/>
  <c r="G7" i="785"/>
  <c r="O6" i="785"/>
  <c r="M6" i="785"/>
  <c r="AB6" i="785" s="1"/>
  <c r="K6" i="785"/>
  <c r="G6" i="785"/>
  <c r="O5" i="785"/>
  <c r="M5" i="785"/>
  <c r="M21" i="785" s="1"/>
  <c r="K5" i="785"/>
  <c r="G5" i="785"/>
  <c r="F1" i="785" s="1"/>
  <c r="H2" i="785"/>
  <c r="D1" i="785"/>
  <c r="F3" i="784" s="1"/>
  <c r="X34" i="784"/>
  <c r="W34" i="784"/>
  <c r="V34" i="784"/>
  <c r="P34" i="784"/>
  <c r="O34" i="784"/>
  <c r="N34" i="784"/>
  <c r="M34" i="784"/>
  <c r="G34" i="784"/>
  <c r="N16" i="784"/>
  <c r="M16" i="784"/>
  <c r="J16" i="784"/>
  <c r="I16" i="784"/>
  <c r="H16" i="784"/>
  <c r="G16" i="784"/>
  <c r="F16" i="784"/>
  <c r="E16" i="784"/>
  <c r="I8" i="784"/>
  <c r="F8" i="784"/>
  <c r="M7" i="784"/>
  <c r="K7" i="784"/>
  <c r="I7" i="784"/>
  <c r="G7" i="784"/>
  <c r="F7" i="784"/>
  <c r="E7" i="784"/>
  <c r="M6" i="784"/>
  <c r="K6" i="784"/>
  <c r="I6" i="784"/>
  <c r="G6" i="784"/>
  <c r="F6" i="784"/>
  <c r="E6" i="784"/>
  <c r="Q59" i="795" l="1"/>
  <c r="P59" i="795"/>
  <c r="Q134" i="845"/>
  <c r="P134" i="845"/>
  <c r="P61" i="791"/>
  <c r="Q61" i="791"/>
  <c r="Q40" i="792"/>
  <c r="P40" i="792"/>
  <c r="AF41" i="798"/>
  <c r="N41" i="798"/>
  <c r="Q41" i="798" s="1"/>
  <c r="N58" i="810"/>
  <c r="AF58" i="810"/>
  <c r="AE58" i="810"/>
  <c r="N73" i="834"/>
  <c r="AE73" i="834"/>
  <c r="AF73" i="834"/>
  <c r="AF126" i="840"/>
  <c r="M140" i="840"/>
  <c r="AF140" i="840" s="1"/>
  <c r="AG124" i="840" s="1"/>
  <c r="N106" i="789"/>
  <c r="Q106" i="789" s="1"/>
  <c r="R90" i="789" s="1"/>
  <c r="N7" i="795"/>
  <c r="Q7" i="795" s="1"/>
  <c r="AE61" i="801"/>
  <c r="AF61" i="801"/>
  <c r="Q92" i="806"/>
  <c r="P92" i="806"/>
  <c r="K8" i="808"/>
  <c r="N60" i="815"/>
  <c r="G8" i="784"/>
  <c r="K55" i="785"/>
  <c r="N59" i="785"/>
  <c r="Q59" i="785" s="1"/>
  <c r="K106" i="785"/>
  <c r="K38" i="786"/>
  <c r="N60" i="786"/>
  <c r="Q60" i="786" s="1"/>
  <c r="H1" i="786"/>
  <c r="AF58" i="789"/>
  <c r="N73" i="789"/>
  <c r="Q73" i="789" s="1"/>
  <c r="K123" i="789"/>
  <c r="AF126" i="789"/>
  <c r="AA40" i="791"/>
  <c r="N58" i="791"/>
  <c r="Q58" i="791" s="1"/>
  <c r="N111" i="791"/>
  <c r="N124" i="791"/>
  <c r="O140" i="791"/>
  <c r="N8" i="792"/>
  <c r="Q26" i="792"/>
  <c r="Q61" i="792"/>
  <c r="M123" i="792"/>
  <c r="N123" i="792" s="1"/>
  <c r="K140" i="792"/>
  <c r="N92" i="794"/>
  <c r="Q92" i="794" s="1"/>
  <c r="P26" i="795"/>
  <c r="K123" i="795"/>
  <c r="AF126" i="795"/>
  <c r="AA8" i="797"/>
  <c r="AF27" i="798"/>
  <c r="AE27" i="798"/>
  <c r="P9" i="803"/>
  <c r="N110" i="803"/>
  <c r="Q110" i="803" s="1"/>
  <c r="AB110" i="803"/>
  <c r="AA110" i="803"/>
  <c r="AF59" i="804"/>
  <c r="N59" i="804"/>
  <c r="Q59" i="804" s="1"/>
  <c r="AF63" i="804"/>
  <c r="AE63" i="804"/>
  <c r="N63" i="804"/>
  <c r="Q63" i="804" s="1"/>
  <c r="H1" i="806"/>
  <c r="M8" i="808"/>
  <c r="AB61" i="809"/>
  <c r="AA61" i="809"/>
  <c r="N61" i="809"/>
  <c r="Q75" i="809"/>
  <c r="P75" i="809"/>
  <c r="O38" i="810"/>
  <c r="H1" i="810"/>
  <c r="N58" i="813"/>
  <c r="AF58" i="813"/>
  <c r="AE58" i="813"/>
  <c r="F1" i="816"/>
  <c r="F2" i="816" s="1"/>
  <c r="AB131" i="827"/>
  <c r="N131" i="827"/>
  <c r="AF24" i="804"/>
  <c r="AE24" i="804"/>
  <c r="N24" i="804"/>
  <c r="M38" i="809"/>
  <c r="AA22" i="809"/>
  <c r="N75" i="786"/>
  <c r="N109" i="788"/>
  <c r="Q109" i="788" s="1"/>
  <c r="K140" i="791"/>
  <c r="Q73" i="801"/>
  <c r="P73" i="801"/>
  <c r="P61" i="833"/>
  <c r="Q61" i="833"/>
  <c r="O55" i="785"/>
  <c r="O106" i="785"/>
  <c r="N110" i="785"/>
  <c r="O38" i="786"/>
  <c r="M72" i="786"/>
  <c r="AE72" i="786" s="1"/>
  <c r="M55" i="788"/>
  <c r="AA55" i="788" s="1"/>
  <c r="AA60" i="788"/>
  <c r="P92" i="788"/>
  <c r="O106" i="788"/>
  <c r="AA109" i="788"/>
  <c r="N113" i="788"/>
  <c r="Q113" i="788" s="1"/>
  <c r="N6" i="789"/>
  <c r="Q6" i="789" s="1"/>
  <c r="N26" i="789"/>
  <c r="Q26" i="789" s="1"/>
  <c r="O123" i="789"/>
  <c r="H1" i="791"/>
  <c r="AB75" i="791"/>
  <c r="M123" i="791"/>
  <c r="N132" i="791"/>
  <c r="Q132" i="791" s="1"/>
  <c r="O140" i="792"/>
  <c r="AA57" i="794"/>
  <c r="AF7" i="795"/>
  <c r="N40" i="795"/>
  <c r="Q40" i="795" s="1"/>
  <c r="N73" i="795"/>
  <c r="O123" i="795"/>
  <c r="AB8" i="797"/>
  <c r="AA109" i="797"/>
  <c r="AB109" i="797"/>
  <c r="N91" i="798"/>
  <c r="M106" i="798"/>
  <c r="N106" i="798" s="1"/>
  <c r="P106" i="798" s="1"/>
  <c r="AF91" i="798"/>
  <c r="Q108" i="807"/>
  <c r="AF125" i="807"/>
  <c r="AE125" i="807"/>
  <c r="P91" i="810"/>
  <c r="Q124" i="810"/>
  <c r="P124" i="810"/>
  <c r="N26" i="840"/>
  <c r="AF26" i="840"/>
  <c r="AE26" i="840"/>
  <c r="P25" i="846"/>
  <c r="Q25" i="846"/>
  <c r="E8" i="784"/>
  <c r="N92" i="791"/>
  <c r="Q92" i="791" s="1"/>
  <c r="AE57" i="801"/>
  <c r="AF57" i="801"/>
  <c r="AB44" i="812"/>
  <c r="AA44" i="812"/>
  <c r="M72" i="785"/>
  <c r="AA110" i="785"/>
  <c r="N22" i="786"/>
  <c r="K106" i="786"/>
  <c r="Q7" i="788"/>
  <c r="AB39" i="788"/>
  <c r="AE40" i="789"/>
  <c r="N59" i="789"/>
  <c r="Q59" i="789" s="1"/>
  <c r="P63" i="789"/>
  <c r="M140" i="789"/>
  <c r="AF140" i="789" s="1"/>
  <c r="AG124" i="789" s="1"/>
  <c r="G8" i="790"/>
  <c r="K55" i="791"/>
  <c r="AB111" i="791"/>
  <c r="AB124" i="791"/>
  <c r="AA128" i="791"/>
  <c r="F1" i="792"/>
  <c r="F2" i="792" s="1"/>
  <c r="AF8" i="792"/>
  <c r="K55" i="792"/>
  <c r="N90" i="792"/>
  <c r="Q90" i="792" s="1"/>
  <c r="F1" i="794"/>
  <c r="AE73" i="795"/>
  <c r="M140" i="795"/>
  <c r="AF140" i="795" s="1"/>
  <c r="AG124" i="795" s="1"/>
  <c r="F1" i="797"/>
  <c r="F2" i="797" s="1"/>
  <c r="N94" i="797"/>
  <c r="Q94" i="797" s="1"/>
  <c r="AF74" i="798"/>
  <c r="AE74" i="798"/>
  <c r="O72" i="804"/>
  <c r="AA5" i="806"/>
  <c r="AB5" i="806"/>
  <c r="AB133" i="809"/>
  <c r="AA133" i="809"/>
  <c r="N133" i="809"/>
  <c r="Q42" i="810"/>
  <c r="P42" i="810"/>
  <c r="N44" i="812"/>
  <c r="N132" i="815"/>
  <c r="Q132" i="815" s="1"/>
  <c r="AE61" i="819"/>
  <c r="AF61" i="819"/>
  <c r="N9" i="827"/>
  <c r="Q9" i="827" s="1"/>
  <c r="AB9" i="827"/>
  <c r="AA9" i="827"/>
  <c r="AA41" i="785"/>
  <c r="N6" i="785"/>
  <c r="K21" i="785"/>
  <c r="AB41" i="785"/>
  <c r="N56" i="785"/>
  <c r="Q56" i="785" s="1"/>
  <c r="N107" i="785"/>
  <c r="Q107" i="785" s="1"/>
  <c r="AA114" i="785"/>
  <c r="N7" i="786"/>
  <c r="Q7" i="786" s="1"/>
  <c r="AE57" i="786"/>
  <c r="O106" i="786"/>
  <c r="AA7" i="788"/>
  <c r="N61" i="788"/>
  <c r="Q61" i="788" s="1"/>
  <c r="AA75" i="788"/>
  <c r="AA92" i="788"/>
  <c r="N107" i="788"/>
  <c r="N8" i="791"/>
  <c r="Q8" i="791" s="1"/>
  <c r="O55" i="791"/>
  <c r="AA92" i="791"/>
  <c r="O55" i="792"/>
  <c r="AF58" i="792"/>
  <c r="N74" i="792"/>
  <c r="Q74" i="792" s="1"/>
  <c r="AF107" i="792"/>
  <c r="N24" i="794"/>
  <c r="Q24" i="794" s="1"/>
  <c r="AB44" i="794"/>
  <c r="N131" i="794"/>
  <c r="Q131" i="794" s="1"/>
  <c r="AF73" i="795"/>
  <c r="N9" i="797"/>
  <c r="Q9" i="797" s="1"/>
  <c r="AE62" i="798"/>
  <c r="AF62" i="798"/>
  <c r="N74" i="798"/>
  <c r="Q74" i="798" s="1"/>
  <c r="K140" i="800"/>
  <c r="N106" i="801"/>
  <c r="AB135" i="806"/>
  <c r="AA135" i="806"/>
  <c r="N135" i="806"/>
  <c r="Q135" i="806" s="1"/>
  <c r="P40" i="812"/>
  <c r="N107" i="818"/>
  <c r="P107" i="818" s="1"/>
  <c r="AB107" i="818"/>
  <c r="AA107" i="818"/>
  <c r="N135" i="818"/>
  <c r="AB135" i="818"/>
  <c r="AA135" i="818"/>
  <c r="AA111" i="833"/>
  <c r="N111" i="833"/>
  <c r="P111" i="833" s="1"/>
  <c r="P60" i="833"/>
  <c r="Q60" i="833"/>
  <c r="AB92" i="788"/>
  <c r="AE59" i="789"/>
  <c r="AE40" i="792"/>
  <c r="AE59" i="795"/>
  <c r="AE8" i="798"/>
  <c r="AF8" i="798"/>
  <c r="N44" i="801"/>
  <c r="AF44" i="801"/>
  <c r="AE44" i="801"/>
  <c r="Q91" i="803"/>
  <c r="P91" i="803"/>
  <c r="AE41" i="807"/>
  <c r="N41" i="807"/>
  <c r="Q41" i="807" s="1"/>
  <c r="AB44" i="809"/>
  <c r="N44" i="809"/>
  <c r="Q44" i="809" s="1"/>
  <c r="AB113" i="809"/>
  <c r="AA113" i="809"/>
  <c r="N113" i="809"/>
  <c r="Q129" i="809"/>
  <c r="P129" i="809"/>
  <c r="AF25" i="810"/>
  <c r="AE25" i="810"/>
  <c r="N25" i="810"/>
  <c r="M55" i="818"/>
  <c r="AB39" i="818"/>
  <c r="AA39" i="818"/>
  <c r="AA56" i="785"/>
  <c r="N60" i="785"/>
  <c r="AA107" i="785"/>
  <c r="K123" i="785"/>
  <c r="AB127" i="785"/>
  <c r="AB131" i="785"/>
  <c r="AB135" i="785"/>
  <c r="M89" i="786"/>
  <c r="N58" i="788"/>
  <c r="O72" i="788"/>
  <c r="K89" i="788"/>
  <c r="AB131" i="788"/>
  <c r="AB135" i="788"/>
  <c r="N7" i="789"/>
  <c r="Q7" i="789" s="1"/>
  <c r="AF74" i="789"/>
  <c r="AE107" i="789"/>
  <c r="AA8" i="791"/>
  <c r="N73" i="791"/>
  <c r="Q73" i="791" s="1"/>
  <c r="O21" i="792"/>
  <c r="N24" i="792"/>
  <c r="Q24" i="792" s="1"/>
  <c r="AE27" i="792"/>
  <c r="AF40" i="792"/>
  <c r="AF62" i="792"/>
  <c r="AF90" i="792"/>
  <c r="AB24" i="794"/>
  <c r="K55" i="794"/>
  <c r="O72" i="794"/>
  <c r="AB93" i="794"/>
  <c r="AB131" i="794"/>
  <c r="F1" i="795"/>
  <c r="F2" i="795" s="1"/>
  <c r="N24" i="795"/>
  <c r="Q24" i="795" s="1"/>
  <c r="AE27" i="795"/>
  <c r="AF59" i="795"/>
  <c r="E8" i="796"/>
  <c r="AA9" i="797"/>
  <c r="N74" i="800"/>
  <c r="AA74" i="800"/>
  <c r="M72" i="804"/>
  <c r="AE56" i="804"/>
  <c r="Q109" i="809"/>
  <c r="P109" i="809"/>
  <c r="P94" i="815"/>
  <c r="P23" i="816"/>
  <c r="Q23" i="816"/>
  <c r="N39" i="818"/>
  <c r="Q39" i="818" s="1"/>
  <c r="K106" i="845"/>
  <c r="AB134" i="845"/>
  <c r="AA134" i="845"/>
  <c r="AB56" i="785"/>
  <c r="Q42" i="791"/>
  <c r="Q112" i="791"/>
  <c r="AA133" i="791"/>
  <c r="Y2" i="792"/>
  <c r="O6" i="790" s="1"/>
  <c r="AF27" i="792"/>
  <c r="AE124" i="792"/>
  <c r="AA9" i="794"/>
  <c r="O55" i="794"/>
  <c r="P41" i="795"/>
  <c r="P63" i="795"/>
  <c r="Q90" i="795"/>
  <c r="K38" i="797"/>
  <c r="H1" i="801"/>
  <c r="AB114" i="806"/>
  <c r="AF41" i="807"/>
  <c r="Q74" i="807"/>
  <c r="P74" i="807"/>
  <c r="AB94" i="809"/>
  <c r="AA94" i="809"/>
  <c r="N94" i="809"/>
  <c r="N92" i="812"/>
  <c r="AB92" i="812"/>
  <c r="P24" i="813"/>
  <c r="AE57" i="819"/>
  <c r="AF57" i="819"/>
  <c r="AF26" i="837"/>
  <c r="AE26" i="837"/>
  <c r="AB127" i="788"/>
  <c r="N111" i="785"/>
  <c r="Q111" i="785" s="1"/>
  <c r="K140" i="786"/>
  <c r="K38" i="791"/>
  <c r="N60" i="791"/>
  <c r="Q60" i="791" s="1"/>
  <c r="AB133" i="791"/>
  <c r="AE24" i="792"/>
  <c r="AB9" i="794"/>
  <c r="M55" i="794"/>
  <c r="AB55" i="794" s="1"/>
  <c r="AC39" i="794" s="1"/>
  <c r="AE24" i="795"/>
  <c r="AB7" i="803"/>
  <c r="N7" i="803"/>
  <c r="Q7" i="803" s="1"/>
  <c r="N60" i="803"/>
  <c r="P60" i="803" s="1"/>
  <c r="AA60" i="803"/>
  <c r="AF124" i="804"/>
  <c r="N124" i="804"/>
  <c r="Q124" i="804" s="1"/>
  <c r="AB92" i="818"/>
  <c r="AA92" i="818"/>
  <c r="N92" i="818"/>
  <c r="N131" i="818"/>
  <c r="AA131" i="818"/>
  <c r="F1" i="845"/>
  <c r="AF75" i="786"/>
  <c r="O38" i="785"/>
  <c r="M89" i="791"/>
  <c r="AA89" i="791" s="1"/>
  <c r="N111" i="788"/>
  <c r="Q111" i="788" s="1"/>
  <c r="N39" i="785"/>
  <c r="Q39" i="785" s="1"/>
  <c r="AA60" i="785"/>
  <c r="O140" i="785"/>
  <c r="N8" i="786"/>
  <c r="P26" i="786"/>
  <c r="AF58" i="786"/>
  <c r="O140" i="786"/>
  <c r="AA8" i="788"/>
  <c r="AA58" i="788"/>
  <c r="N93" i="788"/>
  <c r="Q93" i="788" s="1"/>
  <c r="O123" i="788"/>
  <c r="O140" i="788"/>
  <c r="AE124" i="789"/>
  <c r="O38" i="791"/>
  <c r="AB73" i="791"/>
  <c r="N90" i="791"/>
  <c r="Q90" i="791" s="1"/>
  <c r="N75" i="792"/>
  <c r="Q75" i="792" s="1"/>
  <c r="AE108" i="792"/>
  <c r="AC2" i="765"/>
  <c r="AC2" i="780"/>
  <c r="AA59" i="794"/>
  <c r="M89" i="794"/>
  <c r="M106" i="794"/>
  <c r="N106" i="794" s="1"/>
  <c r="AA109" i="794"/>
  <c r="O38" i="795"/>
  <c r="Q41" i="795"/>
  <c r="AF74" i="795"/>
  <c r="P90" i="795"/>
  <c r="N108" i="795"/>
  <c r="Q108" i="795" s="1"/>
  <c r="K21" i="797"/>
  <c r="M38" i="800"/>
  <c r="AB22" i="800"/>
  <c r="AA22" i="800"/>
  <c r="N22" i="800"/>
  <c r="Q108" i="800"/>
  <c r="P108" i="800"/>
  <c r="Q125" i="803"/>
  <c r="P125" i="803"/>
  <c r="AA110" i="806"/>
  <c r="AB110" i="806"/>
  <c r="M106" i="809"/>
  <c r="AF59" i="831"/>
  <c r="AE59" i="831"/>
  <c r="N59" i="831"/>
  <c r="Q59" i="831" s="1"/>
  <c r="AB130" i="806"/>
  <c r="AA130" i="806"/>
  <c r="N40" i="807"/>
  <c r="P40" i="807" s="1"/>
  <c r="M55" i="807"/>
  <c r="N55" i="807" s="1"/>
  <c r="F1" i="791"/>
  <c r="AB44" i="788"/>
  <c r="F1" i="788"/>
  <c r="K140" i="788"/>
  <c r="AF124" i="792"/>
  <c r="AA93" i="785"/>
  <c r="N132" i="785"/>
  <c r="Q132" i="785" s="1"/>
  <c r="AF62" i="786"/>
  <c r="AF73" i="786"/>
  <c r="M140" i="786"/>
  <c r="AF140" i="786" s="1"/>
  <c r="AG124" i="786" s="1"/>
  <c r="G8" i="787"/>
  <c r="M21" i="788"/>
  <c r="Q73" i="788"/>
  <c r="N108" i="788"/>
  <c r="M123" i="788"/>
  <c r="N123" i="788" s="1"/>
  <c r="N132" i="788"/>
  <c r="Q132" i="788" s="1"/>
  <c r="O38" i="789"/>
  <c r="N60" i="789"/>
  <c r="Q60" i="789" s="1"/>
  <c r="N75" i="789"/>
  <c r="Q75" i="789" s="1"/>
  <c r="AF124" i="789"/>
  <c r="AB60" i="791"/>
  <c r="AA93" i="791"/>
  <c r="O38" i="792"/>
  <c r="N41" i="792"/>
  <c r="Q41" i="792" s="1"/>
  <c r="AF108" i="792"/>
  <c r="N6" i="794"/>
  <c r="Q6" i="794" s="1"/>
  <c r="K21" i="794"/>
  <c r="M38" i="794"/>
  <c r="AA38" i="794" s="1"/>
  <c r="AB59" i="794"/>
  <c r="N73" i="794"/>
  <c r="Q73" i="794" s="1"/>
  <c r="AB109" i="794"/>
  <c r="M21" i="795"/>
  <c r="N21" i="795" s="1"/>
  <c r="Q21" i="795" s="1"/>
  <c r="R5" i="795" s="1"/>
  <c r="N60" i="795"/>
  <c r="Q60" i="795" s="1"/>
  <c r="O21" i="797"/>
  <c r="AB58" i="797"/>
  <c r="N58" i="797"/>
  <c r="Q133" i="797"/>
  <c r="P5" i="798"/>
  <c r="P112" i="800"/>
  <c r="F1" i="801"/>
  <c r="F2" i="801" s="1"/>
  <c r="AB60" i="803"/>
  <c r="AA112" i="803"/>
  <c r="AE22" i="804"/>
  <c r="AF107" i="804"/>
  <c r="AE124" i="804"/>
  <c r="AF59" i="807"/>
  <c r="N59" i="807"/>
  <c r="Q59" i="807" s="1"/>
  <c r="M106" i="813"/>
  <c r="AF90" i="813"/>
  <c r="AE90" i="813"/>
  <c r="N90" i="813"/>
  <c r="AB91" i="815"/>
  <c r="AA91" i="815"/>
  <c r="N91" i="815"/>
  <c r="N125" i="815"/>
  <c r="AA125" i="815"/>
  <c r="N60" i="824"/>
  <c r="Q60" i="824" s="1"/>
  <c r="E8" i="802"/>
  <c r="M55" i="786"/>
  <c r="N7" i="785"/>
  <c r="Q7" i="785" s="1"/>
  <c r="AA22" i="785"/>
  <c r="AA39" i="785"/>
  <c r="AB93" i="785"/>
  <c r="Q124" i="785"/>
  <c r="AA128" i="785"/>
  <c r="AE26" i="786"/>
  <c r="O55" i="788"/>
  <c r="M89" i="788"/>
  <c r="M106" i="788"/>
  <c r="AA93" i="788"/>
  <c r="Q128" i="788"/>
  <c r="AE41" i="789"/>
  <c r="Q6" i="791"/>
  <c r="AA90" i="791"/>
  <c r="AE75" i="792"/>
  <c r="AE91" i="792"/>
  <c r="H1" i="794"/>
  <c r="AA42" i="794"/>
  <c r="M140" i="794"/>
  <c r="AA132" i="794"/>
  <c r="Y2" i="795"/>
  <c r="O6" i="793" s="1"/>
  <c r="P129" i="797"/>
  <c r="AF5" i="798"/>
  <c r="N5" i="798"/>
  <c r="Q5" i="798" s="1"/>
  <c r="N22" i="815"/>
  <c r="O123" i="785"/>
  <c r="AB128" i="785"/>
  <c r="AE8" i="786"/>
  <c r="N90" i="786"/>
  <c r="AE107" i="786"/>
  <c r="N73" i="788"/>
  <c r="N90" i="788"/>
  <c r="Q90" i="788" s="1"/>
  <c r="AE8" i="789"/>
  <c r="O72" i="789"/>
  <c r="K8" i="790"/>
  <c r="M38" i="792"/>
  <c r="N38" i="792" s="1"/>
  <c r="N25" i="792"/>
  <c r="Q25" i="792" s="1"/>
  <c r="Z2" i="792"/>
  <c r="P6" i="790" s="1"/>
  <c r="N60" i="792"/>
  <c r="Q60" i="792" s="1"/>
  <c r="AF91" i="792"/>
  <c r="I8" i="793"/>
  <c r="N56" i="794"/>
  <c r="AA73" i="794"/>
  <c r="Z2" i="795"/>
  <c r="P6" i="793" s="1"/>
  <c r="AF60" i="795"/>
  <c r="AE108" i="795"/>
  <c r="N125" i="795"/>
  <c r="Q125" i="795" s="1"/>
  <c r="M55" i="797"/>
  <c r="AB129" i="797"/>
  <c r="AA129" i="797"/>
  <c r="AA133" i="797"/>
  <c r="K8" i="799"/>
  <c r="N125" i="800"/>
  <c r="Q125" i="800" s="1"/>
  <c r="AB133" i="800"/>
  <c r="AA133" i="800"/>
  <c r="N133" i="800"/>
  <c r="Q133" i="800" s="1"/>
  <c r="AF26" i="801"/>
  <c r="N26" i="801"/>
  <c r="P26" i="801" s="1"/>
  <c r="M72" i="803"/>
  <c r="P40" i="806"/>
  <c r="O106" i="806"/>
  <c r="F1" i="807"/>
  <c r="F2" i="807" s="1"/>
  <c r="AE59" i="807"/>
  <c r="F1" i="810"/>
  <c r="F2" i="810" s="1"/>
  <c r="K140" i="810"/>
  <c r="F1" i="812"/>
  <c r="AF125" i="816"/>
  <c r="AE125" i="816"/>
  <c r="AB7" i="830"/>
  <c r="AA7" i="830"/>
  <c r="F1" i="804"/>
  <c r="F2" i="804" s="1"/>
  <c r="AE90" i="792"/>
  <c r="F1" i="786"/>
  <c r="F2" i="786" s="1"/>
  <c r="E8" i="787"/>
  <c r="F1" i="789"/>
  <c r="F2" i="789" s="1"/>
  <c r="H1" i="792"/>
  <c r="H1" i="795"/>
  <c r="M38" i="797"/>
  <c r="N38" i="797" s="1"/>
  <c r="AA7" i="800"/>
  <c r="AB7" i="800"/>
  <c r="AF41" i="801"/>
  <c r="AE41" i="801"/>
  <c r="N41" i="801"/>
  <c r="Q41" i="801" s="1"/>
  <c r="AB113" i="803"/>
  <c r="AA113" i="803"/>
  <c r="N113" i="803"/>
  <c r="Q113" i="803" s="1"/>
  <c r="Q7" i="804"/>
  <c r="P7" i="804"/>
  <c r="N108" i="804"/>
  <c r="AE108" i="804"/>
  <c r="AF125" i="804"/>
  <c r="AE125" i="804"/>
  <c r="N125" i="804"/>
  <c r="AF25" i="807"/>
  <c r="N25" i="807"/>
  <c r="Q25" i="807" s="1"/>
  <c r="F1" i="809"/>
  <c r="F2" i="809" s="1"/>
  <c r="AA61" i="812"/>
  <c r="AB61" i="812"/>
  <c r="M89" i="813"/>
  <c r="AF73" i="813"/>
  <c r="N75" i="818"/>
  <c r="M89" i="818"/>
  <c r="AB89" i="818" s="1"/>
  <c r="AC73" i="818" s="1"/>
  <c r="AB75" i="818"/>
  <c r="AA75" i="818"/>
  <c r="AF108" i="807"/>
  <c r="AE108" i="807"/>
  <c r="AB109" i="815"/>
  <c r="M123" i="815"/>
  <c r="N123" i="815" s="1"/>
  <c r="Q23" i="839"/>
  <c r="P23" i="839"/>
  <c r="F1" i="798"/>
  <c r="F2" i="798" s="1"/>
  <c r="AB75" i="788"/>
  <c r="K8" i="784"/>
  <c r="N39" i="786"/>
  <c r="P39" i="786" s="1"/>
  <c r="K123" i="788"/>
  <c r="M8" i="784"/>
  <c r="N109" i="785"/>
  <c r="Q109" i="785" s="1"/>
  <c r="N40" i="786"/>
  <c r="Q40" i="786" s="1"/>
  <c r="N63" i="786"/>
  <c r="Q63" i="786" s="1"/>
  <c r="M72" i="788"/>
  <c r="K21" i="789"/>
  <c r="N43" i="791"/>
  <c r="Q43" i="791" s="1"/>
  <c r="N110" i="791"/>
  <c r="Q110" i="791" s="1"/>
  <c r="K123" i="791"/>
  <c r="N7" i="792"/>
  <c r="Q7" i="792" s="1"/>
  <c r="K106" i="792"/>
  <c r="AC2" i="789"/>
  <c r="Q6" i="787" s="1"/>
  <c r="K8" i="793"/>
  <c r="N60" i="794"/>
  <c r="Q60" i="794" s="1"/>
  <c r="N110" i="794"/>
  <c r="Q110" i="794" s="1"/>
  <c r="AF108" i="798"/>
  <c r="AE108" i="798"/>
  <c r="N44" i="806"/>
  <c r="AB44" i="806"/>
  <c r="AA44" i="806"/>
  <c r="AF43" i="807"/>
  <c r="AE43" i="807"/>
  <c r="N61" i="812"/>
  <c r="Q61" i="812" s="1"/>
  <c r="N73" i="813"/>
  <c r="Q73" i="813" s="1"/>
  <c r="P40" i="819"/>
  <c r="N5" i="840"/>
  <c r="AE5" i="840"/>
  <c r="M38" i="786"/>
  <c r="K89" i="797"/>
  <c r="AA6" i="785"/>
  <c r="Q23" i="788"/>
  <c r="M106" i="785"/>
  <c r="P6" i="788"/>
  <c r="Q56" i="788"/>
  <c r="O21" i="789"/>
  <c r="M8" i="790"/>
  <c r="Q91" i="791"/>
  <c r="O123" i="791"/>
  <c r="Q22" i="792"/>
  <c r="P57" i="792"/>
  <c r="O106" i="792"/>
  <c r="AF109" i="792"/>
  <c r="Q43" i="794"/>
  <c r="AA91" i="794"/>
  <c r="M55" i="795"/>
  <c r="P75" i="795"/>
  <c r="Q108" i="798"/>
  <c r="N60" i="807"/>
  <c r="AE60" i="807"/>
  <c r="AB7" i="809"/>
  <c r="AA7" i="809"/>
  <c r="N7" i="809"/>
  <c r="Q6" i="810"/>
  <c r="P6" i="810"/>
  <c r="AB112" i="815"/>
  <c r="O21" i="816"/>
  <c r="H1" i="816"/>
  <c r="AE61" i="816"/>
  <c r="AF61" i="816"/>
  <c r="AE109" i="816"/>
  <c r="AF109" i="816"/>
  <c r="N109" i="816"/>
  <c r="P109" i="816" s="1"/>
  <c r="AF40" i="819"/>
  <c r="AE40" i="819"/>
  <c r="N24" i="834"/>
  <c r="AE24" i="834"/>
  <c r="AF24" i="834"/>
  <c r="AF22" i="786"/>
  <c r="Q73" i="786"/>
  <c r="M55" i="785"/>
  <c r="K140" i="785"/>
  <c r="N41" i="789"/>
  <c r="AB23" i="785"/>
  <c r="K72" i="785"/>
  <c r="AA94" i="785"/>
  <c r="AA109" i="785"/>
  <c r="O21" i="786"/>
  <c r="AE27" i="786"/>
  <c r="AF63" i="786"/>
  <c r="N108" i="786"/>
  <c r="AE124" i="786"/>
  <c r="M21" i="789"/>
  <c r="N21" i="789" s="1"/>
  <c r="P21" i="789" s="1"/>
  <c r="AF25" i="789"/>
  <c r="M55" i="789"/>
  <c r="AE61" i="789"/>
  <c r="K106" i="789"/>
  <c r="AA43" i="791"/>
  <c r="K106" i="791"/>
  <c r="AE22" i="792"/>
  <c r="M55" i="792"/>
  <c r="K123" i="792"/>
  <c r="N126" i="792"/>
  <c r="Q126" i="792" s="1"/>
  <c r="AB22" i="794"/>
  <c r="AA39" i="794"/>
  <c r="M123" i="794"/>
  <c r="N123" i="794" s="1"/>
  <c r="AB110" i="794"/>
  <c r="AB39" i="797"/>
  <c r="AA108" i="797"/>
  <c r="AA56" i="800"/>
  <c r="Q6" i="801"/>
  <c r="P6" i="801"/>
  <c r="AB131" i="803"/>
  <c r="AA131" i="803"/>
  <c r="Q74" i="804"/>
  <c r="P74" i="804"/>
  <c r="M72" i="807"/>
  <c r="AE56" i="807"/>
  <c r="N56" i="807"/>
  <c r="Q56" i="807" s="1"/>
  <c r="Q127" i="809"/>
  <c r="P127" i="809"/>
  <c r="Y2" i="816"/>
  <c r="O6" i="814" s="1"/>
  <c r="N61" i="816"/>
  <c r="Q61" i="816" s="1"/>
  <c r="N40" i="819"/>
  <c r="Q40" i="819" s="1"/>
  <c r="N6" i="837"/>
  <c r="Q6" i="837" s="1"/>
  <c r="AF6" i="837"/>
  <c r="M106" i="845"/>
  <c r="AA90" i="845"/>
  <c r="O106" i="845"/>
  <c r="Z2" i="801"/>
  <c r="P6" i="799" s="1"/>
  <c r="O38" i="803"/>
  <c r="M21" i="807"/>
  <c r="AF21" i="807" s="1"/>
  <c r="AG5" i="807" s="1"/>
  <c r="O21" i="807"/>
  <c r="O89" i="810"/>
  <c r="O21" i="813"/>
  <c r="O38" i="813"/>
  <c r="M21" i="816"/>
  <c r="K55" i="816"/>
  <c r="K123" i="824"/>
  <c r="P57" i="828"/>
  <c r="P125" i="833"/>
  <c r="Q125" i="833"/>
  <c r="N73" i="833"/>
  <c r="M89" i="833"/>
  <c r="N89" i="833" s="1"/>
  <c r="AA73" i="833"/>
  <c r="N23" i="836"/>
  <c r="Q23" i="836" s="1"/>
  <c r="AB23" i="836"/>
  <c r="AA23" i="836"/>
  <c r="AB41" i="836"/>
  <c r="AA41" i="836"/>
  <c r="N41" i="836"/>
  <c r="N76" i="837"/>
  <c r="K72" i="839"/>
  <c r="AE59" i="840"/>
  <c r="AF59" i="840"/>
  <c r="N25" i="843"/>
  <c r="AE25" i="843"/>
  <c r="M38" i="843"/>
  <c r="AF38" i="843" s="1"/>
  <c r="AG22" i="843" s="1"/>
  <c r="N90" i="845"/>
  <c r="Q90" i="845" s="1"/>
  <c r="Q111" i="845"/>
  <c r="P111" i="845"/>
  <c r="N23" i="801"/>
  <c r="N109" i="803"/>
  <c r="Q109" i="803" s="1"/>
  <c r="N24" i="806"/>
  <c r="Q24" i="806" s="1"/>
  <c r="K123" i="806"/>
  <c r="N5" i="807"/>
  <c r="Q5" i="807" s="1"/>
  <c r="K21" i="807"/>
  <c r="O21" i="809"/>
  <c r="K55" i="810"/>
  <c r="M89" i="810"/>
  <c r="Q58" i="812"/>
  <c r="O89" i="812"/>
  <c r="Q108" i="812"/>
  <c r="N111" i="812"/>
  <c r="Q111" i="812" s="1"/>
  <c r="M21" i="813"/>
  <c r="N21" i="813" s="1"/>
  <c r="K140" i="813"/>
  <c r="G8" i="814"/>
  <c r="N5" i="816"/>
  <c r="Q5" i="816" s="1"/>
  <c r="Q41" i="816"/>
  <c r="O55" i="816"/>
  <c r="O72" i="818"/>
  <c r="AB57" i="821"/>
  <c r="AA57" i="821"/>
  <c r="N57" i="821"/>
  <c r="Q57" i="821" s="1"/>
  <c r="F1" i="822"/>
  <c r="F2" i="822" s="1"/>
  <c r="M38" i="822"/>
  <c r="AE38" i="822" s="1"/>
  <c r="AF22" i="822"/>
  <c r="N22" i="822"/>
  <c r="Q22" i="822" s="1"/>
  <c r="N45" i="822"/>
  <c r="Q45" i="822" s="1"/>
  <c r="AF45" i="822"/>
  <c r="O123" i="824"/>
  <c r="AC2" i="804"/>
  <c r="Q6" i="802" s="1"/>
  <c r="E8" i="826"/>
  <c r="AF57" i="828"/>
  <c r="AE57" i="828"/>
  <c r="N40" i="833"/>
  <c r="M55" i="833"/>
  <c r="AB109" i="836"/>
  <c r="N109" i="836"/>
  <c r="Q109" i="836" s="1"/>
  <c r="AE6" i="837"/>
  <c r="AE62" i="843"/>
  <c r="Q127" i="845"/>
  <c r="AB90" i="821"/>
  <c r="AA90" i="821"/>
  <c r="AF90" i="825"/>
  <c r="AE90" i="825"/>
  <c r="N90" i="825"/>
  <c r="N22" i="833"/>
  <c r="AA22" i="833"/>
  <c r="N106" i="834"/>
  <c r="Q106" i="834" s="1"/>
  <c r="R90" i="834" s="1"/>
  <c r="AE106" i="834"/>
  <c r="AF106" i="834"/>
  <c r="AG90" i="834" s="1"/>
  <c r="AE76" i="837"/>
  <c r="AF74" i="843"/>
  <c r="N74" i="843"/>
  <c r="Q74" i="843" s="1"/>
  <c r="AB90" i="845"/>
  <c r="O89" i="797"/>
  <c r="Q125" i="798"/>
  <c r="AA109" i="800"/>
  <c r="AE7" i="801"/>
  <c r="AF40" i="801"/>
  <c r="AB6" i="803"/>
  <c r="K21" i="803"/>
  <c r="M55" i="803"/>
  <c r="N55" i="803" s="1"/>
  <c r="K106" i="803"/>
  <c r="AA109" i="803"/>
  <c r="O140" i="803"/>
  <c r="K38" i="804"/>
  <c r="AB9" i="806"/>
  <c r="O72" i="806"/>
  <c r="AA75" i="806"/>
  <c r="O38" i="809"/>
  <c r="K55" i="809"/>
  <c r="AB112" i="809"/>
  <c r="AE108" i="810"/>
  <c r="N58" i="812"/>
  <c r="P58" i="812" s="1"/>
  <c r="K72" i="812"/>
  <c r="N108" i="812"/>
  <c r="AB111" i="812"/>
  <c r="N129" i="812"/>
  <c r="Q129" i="812" s="1"/>
  <c r="N133" i="812"/>
  <c r="Q133" i="812" s="1"/>
  <c r="N5" i="813"/>
  <c r="Q5" i="813" s="1"/>
  <c r="Z2" i="813"/>
  <c r="P6" i="811" s="1"/>
  <c r="AD2" i="813"/>
  <c r="R6" i="811" s="1"/>
  <c r="AF62" i="813"/>
  <c r="AA57" i="815"/>
  <c r="N110" i="815"/>
  <c r="AA43" i="818"/>
  <c r="K89" i="818"/>
  <c r="N125" i="818"/>
  <c r="Q125" i="818" s="1"/>
  <c r="N24" i="819"/>
  <c r="Q24" i="819" s="1"/>
  <c r="AF44" i="819"/>
  <c r="Q62" i="819"/>
  <c r="N90" i="821"/>
  <c r="Q90" i="821" s="1"/>
  <c r="M21" i="822"/>
  <c r="AE5" i="822"/>
  <c r="AE22" i="822"/>
  <c r="Q124" i="822"/>
  <c r="P124" i="822"/>
  <c r="N75" i="824"/>
  <c r="Q75" i="824" s="1"/>
  <c r="AB75" i="824"/>
  <c r="AA75" i="824"/>
  <c r="Z2" i="825"/>
  <c r="P6" i="823" s="1"/>
  <c r="Q5" i="827"/>
  <c r="AB132" i="827"/>
  <c r="AA132" i="827"/>
  <c r="N132" i="827"/>
  <c r="Q132" i="827" s="1"/>
  <c r="K72" i="830"/>
  <c r="K38" i="831"/>
  <c r="AF125" i="831"/>
  <c r="AE125" i="831"/>
  <c r="N94" i="836"/>
  <c r="N60" i="837"/>
  <c r="Q60" i="837" s="1"/>
  <c r="M21" i="839"/>
  <c r="AA5" i="839"/>
  <c r="AB127" i="839"/>
  <c r="AA127" i="839"/>
  <c r="N92" i="842"/>
  <c r="AB92" i="842"/>
  <c r="AA92" i="842"/>
  <c r="K72" i="845"/>
  <c r="N127" i="845"/>
  <c r="P127" i="845" s="1"/>
  <c r="P108" i="846"/>
  <c r="K72" i="797"/>
  <c r="M72" i="798"/>
  <c r="AE72" i="798" s="1"/>
  <c r="N92" i="800"/>
  <c r="O106" i="800"/>
  <c r="AA129" i="800"/>
  <c r="AE23" i="801"/>
  <c r="Q90" i="801"/>
  <c r="N39" i="803"/>
  <c r="Q39" i="803" s="1"/>
  <c r="N57" i="803"/>
  <c r="Q57" i="803" s="1"/>
  <c r="O106" i="803"/>
  <c r="O38" i="804"/>
  <c r="K38" i="806"/>
  <c r="M72" i="806"/>
  <c r="N72" i="806" s="1"/>
  <c r="AB75" i="806"/>
  <c r="O38" i="807"/>
  <c r="N124" i="809"/>
  <c r="O140" i="809"/>
  <c r="E8" i="811"/>
  <c r="Q6" i="812"/>
  <c r="Q93" i="812"/>
  <c r="Q74" i="813"/>
  <c r="Q124" i="813"/>
  <c r="Q8" i="815"/>
  <c r="AB57" i="815"/>
  <c r="AA133" i="815"/>
  <c r="Q59" i="816"/>
  <c r="P73" i="816"/>
  <c r="O89" i="818"/>
  <c r="AB112" i="818"/>
  <c r="O21" i="819"/>
  <c r="N58" i="819"/>
  <c r="Q58" i="819" s="1"/>
  <c r="AE108" i="819"/>
  <c r="F1" i="824"/>
  <c r="AB128" i="827"/>
  <c r="N128" i="827"/>
  <c r="Q128" i="827" s="1"/>
  <c r="P8" i="830"/>
  <c r="Q8" i="830"/>
  <c r="O72" i="830"/>
  <c r="O38" i="831"/>
  <c r="M72" i="831"/>
  <c r="AF72" i="831" s="1"/>
  <c r="AG56" i="831" s="1"/>
  <c r="AF56" i="831"/>
  <c r="AE56" i="831"/>
  <c r="N56" i="831"/>
  <c r="Q56" i="831" s="1"/>
  <c r="N94" i="833"/>
  <c r="P94" i="833" s="1"/>
  <c r="AA94" i="833"/>
  <c r="AB94" i="833"/>
  <c r="K140" i="837"/>
  <c r="E8" i="838"/>
  <c r="AE63" i="843"/>
  <c r="N63" i="843"/>
  <c r="Q63" i="843" s="1"/>
  <c r="AB131" i="845"/>
  <c r="N131" i="845"/>
  <c r="P131" i="845" s="1"/>
  <c r="AF125" i="846"/>
  <c r="M140" i="846"/>
  <c r="AF140" i="846" s="1"/>
  <c r="AG124" i="846" s="1"/>
  <c r="AE125" i="846"/>
  <c r="K8" i="802"/>
  <c r="M106" i="803"/>
  <c r="AB106" i="803" s="1"/>
  <c r="AC90" i="803" s="1"/>
  <c r="G8" i="805"/>
  <c r="M123" i="806"/>
  <c r="AA58" i="812"/>
  <c r="AA108" i="812"/>
  <c r="AB129" i="812"/>
  <c r="AB133" i="812"/>
  <c r="AE5" i="813"/>
  <c r="AD2" i="816"/>
  <c r="R6" i="814" s="1"/>
  <c r="AA125" i="818"/>
  <c r="F1" i="819"/>
  <c r="F2" i="819" s="1"/>
  <c r="Y2" i="819"/>
  <c r="O6" i="817" s="1"/>
  <c r="M89" i="821"/>
  <c r="AB73" i="821"/>
  <c r="N41" i="822"/>
  <c r="AF41" i="822"/>
  <c r="N57" i="824"/>
  <c r="AA57" i="824"/>
  <c r="F1" i="825"/>
  <c r="F2" i="825" s="1"/>
  <c r="N60" i="827"/>
  <c r="AB60" i="827"/>
  <c r="AE5" i="828"/>
  <c r="AF5" i="828"/>
  <c r="AA94" i="836"/>
  <c r="AB59" i="839"/>
  <c r="N59" i="839"/>
  <c r="Q59" i="839" s="1"/>
  <c r="AB6" i="842"/>
  <c r="N6" i="842"/>
  <c r="Q6" i="842" s="1"/>
  <c r="AF124" i="843"/>
  <c r="N124" i="843"/>
  <c r="Q124" i="843" s="1"/>
  <c r="AB127" i="845"/>
  <c r="AF6" i="810"/>
  <c r="M55" i="810"/>
  <c r="AE42" i="810"/>
  <c r="N73" i="810"/>
  <c r="O106" i="810"/>
  <c r="AE124" i="810"/>
  <c r="N6" i="812"/>
  <c r="P6" i="812" s="1"/>
  <c r="O38" i="812"/>
  <c r="P93" i="812"/>
  <c r="N42" i="813"/>
  <c r="Q42" i="813" s="1"/>
  <c r="M72" i="813"/>
  <c r="P74" i="813"/>
  <c r="AE124" i="813"/>
  <c r="AA61" i="815"/>
  <c r="N75" i="815"/>
  <c r="Q75" i="815" s="1"/>
  <c r="AA126" i="815"/>
  <c r="N6" i="816"/>
  <c r="AE22" i="816"/>
  <c r="N42" i="816"/>
  <c r="Q42" i="816" s="1"/>
  <c r="P59" i="816"/>
  <c r="P90" i="816"/>
  <c r="AE107" i="816"/>
  <c r="K140" i="816"/>
  <c r="AB40" i="818"/>
  <c r="N129" i="818"/>
  <c r="Q129" i="818" s="1"/>
  <c r="N41" i="819"/>
  <c r="Q41" i="819" s="1"/>
  <c r="O55" i="819"/>
  <c r="AE58" i="819"/>
  <c r="O38" i="821"/>
  <c r="H1" i="821"/>
  <c r="AA128" i="827"/>
  <c r="N5" i="828"/>
  <c r="P109" i="833"/>
  <c r="N41" i="834"/>
  <c r="P41" i="834" s="1"/>
  <c r="AF41" i="834"/>
  <c r="F3" i="835"/>
  <c r="K72" i="836"/>
  <c r="P42" i="837"/>
  <c r="P42" i="840"/>
  <c r="AA125" i="842"/>
  <c r="P22" i="843"/>
  <c r="Q22" i="843"/>
  <c r="AF63" i="843"/>
  <c r="AA131" i="845"/>
  <c r="K55" i="797"/>
  <c r="AB126" i="797"/>
  <c r="O38" i="798"/>
  <c r="K89" i="798"/>
  <c r="O106" i="798"/>
  <c r="AE125" i="798"/>
  <c r="O72" i="800"/>
  <c r="P75" i="800"/>
  <c r="K55" i="801"/>
  <c r="AB39" i="803"/>
  <c r="AB43" i="803"/>
  <c r="AA75" i="803"/>
  <c r="P129" i="803"/>
  <c r="AF8" i="804"/>
  <c r="AE60" i="804"/>
  <c r="K72" i="804"/>
  <c r="I8" i="805"/>
  <c r="K55" i="806"/>
  <c r="P59" i="806"/>
  <c r="O89" i="806"/>
  <c r="AD2" i="807"/>
  <c r="R6" i="805" s="1"/>
  <c r="K72" i="807"/>
  <c r="K89" i="807"/>
  <c r="O106" i="807"/>
  <c r="K123" i="807"/>
  <c r="G8" i="808"/>
  <c r="AB130" i="809"/>
  <c r="Q39" i="810"/>
  <c r="AE62" i="810"/>
  <c r="AF124" i="810"/>
  <c r="O55" i="812"/>
  <c r="AA90" i="812"/>
  <c r="AA93" i="812"/>
  <c r="AB125" i="812"/>
  <c r="Q56" i="813"/>
  <c r="Q63" i="813"/>
  <c r="AE108" i="813"/>
  <c r="Q6" i="815"/>
  <c r="AA23" i="815"/>
  <c r="AB61" i="815"/>
  <c r="O123" i="815"/>
  <c r="AB126" i="815"/>
  <c r="AA130" i="815"/>
  <c r="AF22" i="816"/>
  <c r="M72" i="816"/>
  <c r="AF72" i="816" s="1"/>
  <c r="AG56" i="816" s="1"/>
  <c r="AF107" i="816"/>
  <c r="Q73" i="818"/>
  <c r="AE109" i="819"/>
  <c r="AF109" i="819"/>
  <c r="AA73" i="821"/>
  <c r="N125" i="821"/>
  <c r="Q125" i="821" s="1"/>
  <c r="AB125" i="821"/>
  <c r="AB57" i="824"/>
  <c r="AC2" i="798"/>
  <c r="Q6" i="796" s="1"/>
  <c r="Q56" i="827"/>
  <c r="AA60" i="827"/>
  <c r="P59" i="830"/>
  <c r="Q59" i="830"/>
  <c r="AE109" i="831"/>
  <c r="AF109" i="831"/>
  <c r="O72" i="836"/>
  <c r="AF61" i="837"/>
  <c r="N61" i="837"/>
  <c r="Q61" i="837" s="1"/>
  <c r="AB110" i="842"/>
  <c r="AA110" i="842"/>
  <c r="AE124" i="843"/>
  <c r="AF76" i="846"/>
  <c r="N76" i="846"/>
  <c r="P76" i="846" s="1"/>
  <c r="O55" i="797"/>
  <c r="AA92" i="800"/>
  <c r="Q107" i="800"/>
  <c r="O55" i="801"/>
  <c r="AB75" i="803"/>
  <c r="P92" i="803"/>
  <c r="Q57" i="804"/>
  <c r="Q109" i="804"/>
  <c r="O55" i="806"/>
  <c r="Q73" i="806"/>
  <c r="M89" i="806"/>
  <c r="Q45" i="807"/>
  <c r="O123" i="807"/>
  <c r="Q8" i="809"/>
  <c r="AB42" i="809"/>
  <c r="O106" i="809"/>
  <c r="AB124" i="809"/>
  <c r="AF62" i="810"/>
  <c r="AA6" i="812"/>
  <c r="AF42" i="813"/>
  <c r="AB130" i="815"/>
  <c r="AA73" i="818"/>
  <c r="AA129" i="818"/>
  <c r="AE41" i="819"/>
  <c r="Z2" i="819"/>
  <c r="P6" i="817" s="1"/>
  <c r="AB125" i="827"/>
  <c r="AA125" i="827"/>
  <c r="N125" i="827"/>
  <c r="AF41" i="828"/>
  <c r="AE41" i="828"/>
  <c r="N91" i="834"/>
  <c r="AE91" i="834"/>
  <c r="O140" i="836"/>
  <c r="Q108" i="843"/>
  <c r="P108" i="843"/>
  <c r="N41" i="797"/>
  <c r="Q41" i="797" s="1"/>
  <c r="N25" i="798"/>
  <c r="Q25" i="798" s="1"/>
  <c r="AE42" i="798"/>
  <c r="N40" i="800"/>
  <c r="P40" i="800" s="1"/>
  <c r="AA58" i="800"/>
  <c r="N5" i="801"/>
  <c r="Q5" i="801" s="1"/>
  <c r="K21" i="801"/>
  <c r="AF58" i="801"/>
  <c r="AF62" i="801"/>
  <c r="AE90" i="801"/>
  <c r="N107" i="803"/>
  <c r="AA129" i="803"/>
  <c r="K21" i="804"/>
  <c r="K8" i="805"/>
  <c r="AA59" i="806"/>
  <c r="M38" i="807"/>
  <c r="M55" i="812"/>
  <c r="N59" i="812"/>
  <c r="Q59" i="812" s="1"/>
  <c r="K72" i="815"/>
  <c r="K89" i="815"/>
  <c r="N111" i="815"/>
  <c r="N63" i="816"/>
  <c r="N133" i="818"/>
  <c r="Q133" i="818" s="1"/>
  <c r="G8" i="820"/>
  <c r="E8" i="820"/>
  <c r="N39" i="821"/>
  <c r="AB39" i="821"/>
  <c r="H1" i="822"/>
  <c r="Q108" i="822"/>
  <c r="P108" i="822"/>
  <c r="K38" i="824"/>
  <c r="AB129" i="827"/>
  <c r="AA129" i="827"/>
  <c r="N129" i="827"/>
  <c r="N41" i="828"/>
  <c r="Q41" i="828" s="1"/>
  <c r="AB111" i="830"/>
  <c r="N111" i="830"/>
  <c r="Q111" i="830" s="1"/>
  <c r="AA58" i="833"/>
  <c r="N58" i="833"/>
  <c r="P58" i="833" s="1"/>
  <c r="Q111" i="836"/>
  <c r="P111" i="836"/>
  <c r="N126" i="842"/>
  <c r="AB126" i="842"/>
  <c r="N113" i="845"/>
  <c r="Q113" i="845" s="1"/>
  <c r="AA24" i="797"/>
  <c r="H1" i="797"/>
  <c r="AB130" i="797"/>
  <c r="AD2" i="798"/>
  <c r="R6" i="796" s="1"/>
  <c r="AF42" i="798"/>
  <c r="N57" i="798"/>
  <c r="AA23" i="800"/>
  <c r="N44" i="800"/>
  <c r="P44" i="800" s="1"/>
  <c r="M89" i="800"/>
  <c r="O21" i="801"/>
  <c r="Q74" i="801"/>
  <c r="AA58" i="803"/>
  <c r="AA92" i="803"/>
  <c r="AA114" i="803"/>
  <c r="AF5" i="804"/>
  <c r="O21" i="804"/>
  <c r="AF109" i="804"/>
  <c r="N22" i="806"/>
  <c r="Q22" i="806" s="1"/>
  <c r="P73" i="806"/>
  <c r="N93" i="806"/>
  <c r="N125" i="806"/>
  <c r="Q125" i="806" s="1"/>
  <c r="AA128" i="806"/>
  <c r="N132" i="806"/>
  <c r="Q132" i="806" s="1"/>
  <c r="N22" i="807"/>
  <c r="Q22" i="807" s="1"/>
  <c r="N42" i="807"/>
  <c r="N56" i="809"/>
  <c r="N59" i="809"/>
  <c r="AA75" i="809"/>
  <c r="P92" i="809"/>
  <c r="AA127" i="809"/>
  <c r="AE23" i="810"/>
  <c r="AE59" i="810"/>
  <c r="AE73" i="810"/>
  <c r="M38" i="812"/>
  <c r="N39" i="812"/>
  <c r="Q39" i="812" s="1"/>
  <c r="P42" i="812"/>
  <c r="M72" i="812"/>
  <c r="AB72" i="812" s="1"/>
  <c r="AC56" i="812" s="1"/>
  <c r="N109" i="812"/>
  <c r="Q109" i="812" s="1"/>
  <c r="N6" i="813"/>
  <c r="Q6" i="813" s="1"/>
  <c r="P26" i="813"/>
  <c r="K72" i="813"/>
  <c r="K8" i="814"/>
  <c r="P41" i="815"/>
  <c r="AA58" i="815"/>
  <c r="O72" i="815"/>
  <c r="AB107" i="815"/>
  <c r="P131" i="815"/>
  <c r="AB134" i="815"/>
  <c r="P26" i="816"/>
  <c r="AE39" i="816"/>
  <c r="AF56" i="816"/>
  <c r="N60" i="816"/>
  <c r="P74" i="816"/>
  <c r="E8" i="817"/>
  <c r="AA24" i="818"/>
  <c r="N41" i="818"/>
  <c r="Q41" i="818" s="1"/>
  <c r="K55" i="818"/>
  <c r="N126" i="818"/>
  <c r="Q126" i="818" s="1"/>
  <c r="M55" i="819"/>
  <c r="N55" i="819" s="1"/>
  <c r="AE74" i="819"/>
  <c r="K123" i="819"/>
  <c r="O72" i="822"/>
  <c r="O38" i="824"/>
  <c r="AB108" i="824"/>
  <c r="N7" i="825"/>
  <c r="P7" i="825" s="1"/>
  <c r="AE7" i="825"/>
  <c r="K55" i="830"/>
  <c r="K21" i="831"/>
  <c r="K106" i="831"/>
  <c r="P112" i="833"/>
  <c r="N5" i="834"/>
  <c r="M21" i="834"/>
  <c r="AE21" i="834" s="1"/>
  <c r="AA59" i="836"/>
  <c r="AB59" i="836"/>
  <c r="AA73" i="836"/>
  <c r="AB73" i="836"/>
  <c r="N127" i="836"/>
  <c r="P127" i="836" s="1"/>
  <c r="AB127" i="836"/>
  <c r="AF57" i="837"/>
  <c r="N57" i="837"/>
  <c r="Q57" i="837" s="1"/>
  <c r="N124" i="839"/>
  <c r="Q124" i="839" s="1"/>
  <c r="AE108" i="843"/>
  <c r="AA41" i="797"/>
  <c r="M72" i="797"/>
  <c r="N59" i="797"/>
  <c r="Q59" i="797" s="1"/>
  <c r="N91" i="797"/>
  <c r="Q91" i="797" s="1"/>
  <c r="Q127" i="797"/>
  <c r="AB134" i="797"/>
  <c r="AE25" i="798"/>
  <c r="F1" i="800"/>
  <c r="AB23" i="800"/>
  <c r="AB40" i="800"/>
  <c r="N73" i="800"/>
  <c r="K89" i="800"/>
  <c r="Y2" i="801"/>
  <c r="O6" i="799" s="1"/>
  <c r="AE125" i="801"/>
  <c r="M8" i="802"/>
  <c r="AB114" i="803"/>
  <c r="Y2" i="804"/>
  <c r="O6" i="802" s="1"/>
  <c r="N61" i="804"/>
  <c r="Q61" i="804" s="1"/>
  <c r="O123" i="804"/>
  <c r="AA73" i="806"/>
  <c r="K140" i="806"/>
  <c r="AE7" i="807"/>
  <c r="N39" i="807"/>
  <c r="O72" i="809"/>
  <c r="N131" i="809"/>
  <c r="AE7" i="810"/>
  <c r="AF59" i="810"/>
  <c r="AD2" i="810"/>
  <c r="R6" i="808" s="1"/>
  <c r="N56" i="812"/>
  <c r="Q56" i="812" s="1"/>
  <c r="AE60" i="813"/>
  <c r="N109" i="813"/>
  <c r="Q109" i="813" s="1"/>
  <c r="M140" i="815"/>
  <c r="AF39" i="816"/>
  <c r="N108" i="816"/>
  <c r="O55" i="818"/>
  <c r="AB109" i="818"/>
  <c r="AA133" i="818"/>
  <c r="M21" i="819"/>
  <c r="N39" i="819"/>
  <c r="K106" i="819"/>
  <c r="N113" i="821"/>
  <c r="Q113" i="821" s="1"/>
  <c r="O55" i="830"/>
  <c r="AA111" i="830"/>
  <c r="O140" i="830"/>
  <c r="O106" i="831"/>
  <c r="AC2" i="834"/>
  <c r="Q6" i="832" s="1"/>
  <c r="N59" i="836"/>
  <c r="Q59" i="836" s="1"/>
  <c r="AF124" i="837"/>
  <c r="AE124" i="837"/>
  <c r="N124" i="837"/>
  <c r="M140" i="837"/>
  <c r="AF140" i="837" s="1"/>
  <c r="AG124" i="837" s="1"/>
  <c r="N23" i="842"/>
  <c r="AA23" i="842"/>
  <c r="AB57" i="842"/>
  <c r="N57" i="842"/>
  <c r="Q57" i="842" s="1"/>
  <c r="AF60" i="846"/>
  <c r="AE60" i="846"/>
  <c r="N56" i="797"/>
  <c r="Q56" i="797" s="1"/>
  <c r="E8" i="799"/>
  <c r="AB44" i="800"/>
  <c r="O89" i="800"/>
  <c r="N25" i="801"/>
  <c r="P25" i="801" s="1"/>
  <c r="F3" i="802"/>
  <c r="AA40" i="803"/>
  <c r="AA44" i="803"/>
  <c r="O89" i="803"/>
  <c r="AB126" i="803"/>
  <c r="Z2" i="804"/>
  <c r="P6" i="802" s="1"/>
  <c r="AA22" i="806"/>
  <c r="AA39" i="806"/>
  <c r="N56" i="806"/>
  <c r="Q56" i="806" s="1"/>
  <c r="M106" i="806"/>
  <c r="AA125" i="806"/>
  <c r="AF7" i="807"/>
  <c r="AE22" i="807"/>
  <c r="E8" i="808"/>
  <c r="Q23" i="809"/>
  <c r="AB39" i="812"/>
  <c r="M72" i="815"/>
  <c r="AE26" i="816"/>
  <c r="K72" i="816"/>
  <c r="AE74" i="816"/>
  <c r="AA41" i="818"/>
  <c r="AA126" i="818"/>
  <c r="M72" i="819"/>
  <c r="K89" i="819"/>
  <c r="AB135" i="824"/>
  <c r="N135" i="824"/>
  <c r="Q135" i="824" s="1"/>
  <c r="N43" i="825"/>
  <c r="AE43" i="825"/>
  <c r="M106" i="825"/>
  <c r="N106" i="825" s="1"/>
  <c r="AE75" i="828"/>
  <c r="AF75" i="828"/>
  <c r="N75" i="828"/>
  <c r="P25" i="837"/>
  <c r="Q25" i="837"/>
  <c r="Y2" i="840"/>
  <c r="O6" i="838" s="1"/>
  <c r="P25" i="840"/>
  <c r="Q25" i="840"/>
  <c r="AD2" i="846"/>
  <c r="R6" i="844" s="1"/>
  <c r="AA59" i="797"/>
  <c r="N74" i="797"/>
  <c r="Q74" i="797" s="1"/>
  <c r="AA91" i="797"/>
  <c r="N124" i="797"/>
  <c r="Q124" i="797" s="1"/>
  <c r="N61" i="798"/>
  <c r="M21" i="800"/>
  <c r="AA9" i="800"/>
  <c r="N59" i="800"/>
  <c r="Q59" i="800" s="1"/>
  <c r="N93" i="800"/>
  <c r="P93" i="800" s="1"/>
  <c r="M55" i="801"/>
  <c r="N59" i="801"/>
  <c r="N63" i="801"/>
  <c r="AA8" i="803"/>
  <c r="AB40" i="803"/>
  <c r="AB44" i="803"/>
  <c r="AF43" i="804"/>
  <c r="N58" i="804"/>
  <c r="Q58" i="804" s="1"/>
  <c r="AA93" i="806"/>
  <c r="AA132" i="806"/>
  <c r="AE42" i="807"/>
  <c r="AB56" i="809"/>
  <c r="M123" i="810"/>
  <c r="N123" i="810" s="1"/>
  <c r="Q123" i="810" s="1"/>
  <c r="R107" i="810" s="1"/>
  <c r="Q110" i="812"/>
  <c r="P125" i="813"/>
  <c r="AA111" i="815"/>
  <c r="N91" i="818"/>
  <c r="Q91" i="818" s="1"/>
  <c r="N130" i="818"/>
  <c r="Q130" i="818" s="1"/>
  <c r="AB109" i="824"/>
  <c r="AA109" i="824"/>
  <c r="N109" i="824"/>
  <c r="P109" i="824" s="1"/>
  <c r="Y2" i="825"/>
  <c r="O6" i="823" s="1"/>
  <c r="AE107" i="828"/>
  <c r="AF107" i="828"/>
  <c r="N107" i="828"/>
  <c r="Q107" i="828" s="1"/>
  <c r="M123" i="828"/>
  <c r="N123" i="828" s="1"/>
  <c r="Q123" i="828" s="1"/>
  <c r="R107" i="828" s="1"/>
  <c r="N92" i="830"/>
  <c r="P92" i="830" s="1"/>
  <c r="AB92" i="830"/>
  <c r="Q26" i="831"/>
  <c r="AF62" i="831"/>
  <c r="N62" i="831"/>
  <c r="Q62" i="831" s="1"/>
  <c r="AB61" i="833"/>
  <c r="AA61" i="833"/>
  <c r="N25" i="834"/>
  <c r="Q25" i="834" s="1"/>
  <c r="AE25" i="834"/>
  <c r="AF25" i="834"/>
  <c r="Q125" i="839"/>
  <c r="Z2" i="840"/>
  <c r="P6" i="838" s="1"/>
  <c r="K38" i="843"/>
  <c r="AA56" i="797"/>
  <c r="AF57" i="798"/>
  <c r="O140" i="798"/>
  <c r="G8" i="799"/>
  <c r="N39" i="801"/>
  <c r="P39" i="801" s="1"/>
  <c r="N42" i="801"/>
  <c r="Q42" i="801" s="1"/>
  <c r="M72" i="801"/>
  <c r="AF72" i="801" s="1"/>
  <c r="AG56" i="801" s="1"/>
  <c r="AE74" i="801"/>
  <c r="AF109" i="801"/>
  <c r="F1" i="803"/>
  <c r="F2" i="803" s="1"/>
  <c r="N59" i="803"/>
  <c r="Q59" i="803" s="1"/>
  <c r="M89" i="803"/>
  <c r="O123" i="803"/>
  <c r="AB134" i="803"/>
  <c r="Q62" i="804"/>
  <c r="AA113" i="806"/>
  <c r="P126" i="806"/>
  <c r="N129" i="806"/>
  <c r="Q129" i="806" s="1"/>
  <c r="N6" i="809"/>
  <c r="Q6" i="809" s="1"/>
  <c r="AB23" i="809"/>
  <c r="AA59" i="809"/>
  <c r="N111" i="809"/>
  <c r="O21" i="810"/>
  <c r="N24" i="810"/>
  <c r="Q24" i="810" s="1"/>
  <c r="AE27" i="810"/>
  <c r="Q56" i="810"/>
  <c r="P91" i="812"/>
  <c r="O106" i="812"/>
  <c r="H1" i="815"/>
  <c r="N73" i="815"/>
  <c r="Q73" i="815" s="1"/>
  <c r="M106" i="815"/>
  <c r="N106" i="815" s="1"/>
  <c r="P124" i="815"/>
  <c r="N57" i="816"/>
  <c r="Q57" i="816" s="1"/>
  <c r="AE60" i="816"/>
  <c r="AE91" i="816"/>
  <c r="F1" i="818"/>
  <c r="O38" i="818"/>
  <c r="M72" i="818"/>
  <c r="AA74" i="818"/>
  <c r="AE56" i="819"/>
  <c r="F3" i="823"/>
  <c r="N131" i="824"/>
  <c r="Q131" i="824" s="1"/>
  <c r="N108" i="827"/>
  <c r="AB108" i="827"/>
  <c r="AA108" i="827"/>
  <c r="P42" i="828"/>
  <c r="Q42" i="828"/>
  <c r="N58" i="831"/>
  <c r="Q58" i="831" s="1"/>
  <c r="N62" i="834"/>
  <c r="P62" i="834" s="1"/>
  <c r="AE62" i="834"/>
  <c r="AB6" i="836"/>
  <c r="N6" i="836"/>
  <c r="Q6" i="836" s="1"/>
  <c r="K55" i="836"/>
  <c r="P90" i="837"/>
  <c r="N93" i="839"/>
  <c r="AA93" i="839"/>
  <c r="AC2" i="840"/>
  <c r="Q6" i="838" s="1"/>
  <c r="AF90" i="840"/>
  <c r="N90" i="840"/>
  <c r="Q90" i="840" s="1"/>
  <c r="AA8" i="842"/>
  <c r="AB8" i="842"/>
  <c r="O38" i="843"/>
  <c r="K89" i="843"/>
  <c r="K106" i="843"/>
  <c r="Q106" i="843" s="1"/>
  <c r="R90" i="843" s="1"/>
  <c r="AB56" i="797"/>
  <c r="AA74" i="797"/>
  <c r="AA107" i="797"/>
  <c r="AA131" i="797"/>
  <c r="AE22" i="798"/>
  <c r="AF39" i="798"/>
  <c r="AE43" i="798"/>
  <c r="AB5" i="800"/>
  <c r="K21" i="800"/>
  <c r="N24" i="800"/>
  <c r="Q24" i="800" s="1"/>
  <c r="N41" i="800"/>
  <c r="AA59" i="800"/>
  <c r="AA73" i="800"/>
  <c r="AB93" i="800"/>
  <c r="P135" i="800"/>
  <c r="AE25" i="801"/>
  <c r="N56" i="801"/>
  <c r="K55" i="803"/>
  <c r="AB130" i="803"/>
  <c r="AE6" i="804"/>
  <c r="AE58" i="804"/>
  <c r="M89" i="804"/>
  <c r="AF89" i="804" s="1"/>
  <c r="AG73" i="804" s="1"/>
  <c r="Q43" i="806"/>
  <c r="AB60" i="806"/>
  <c r="M89" i="807"/>
  <c r="AE89" i="807" s="1"/>
  <c r="AB43" i="812"/>
  <c r="AA60" i="812"/>
  <c r="AA91" i="812"/>
  <c r="N110" i="812"/>
  <c r="P110" i="812" s="1"/>
  <c r="K123" i="812"/>
  <c r="K140" i="812"/>
  <c r="AF57" i="813"/>
  <c r="N61" i="813"/>
  <c r="Q61" i="813" s="1"/>
  <c r="Y2" i="813"/>
  <c r="O6" i="811" s="1"/>
  <c r="K123" i="813"/>
  <c r="P7" i="815"/>
  <c r="M21" i="815"/>
  <c r="AB21" i="815" s="1"/>
  <c r="AC5" i="815" s="1"/>
  <c r="K38" i="815"/>
  <c r="P56" i="815"/>
  <c r="AB108" i="815"/>
  <c r="K89" i="816"/>
  <c r="AF91" i="816"/>
  <c r="AE108" i="816"/>
  <c r="AB74" i="818"/>
  <c r="AA91" i="818"/>
  <c r="K106" i="818"/>
  <c r="AA130" i="818"/>
  <c r="AF56" i="819"/>
  <c r="AE61" i="822"/>
  <c r="AF61" i="822"/>
  <c r="N61" i="822"/>
  <c r="N9" i="824"/>
  <c r="AB9" i="824"/>
  <c r="AA9" i="824"/>
  <c r="N91" i="824"/>
  <c r="AB95" i="824"/>
  <c r="N95" i="824"/>
  <c r="P24" i="827"/>
  <c r="Q24" i="827"/>
  <c r="M38" i="830"/>
  <c r="AA22" i="830"/>
  <c r="AA92" i="830"/>
  <c r="AE62" i="831"/>
  <c r="Q108" i="840"/>
  <c r="P108" i="840"/>
  <c r="N8" i="842"/>
  <c r="Q8" i="842" s="1"/>
  <c r="O89" i="843"/>
  <c r="O106" i="843"/>
  <c r="M89" i="846"/>
  <c r="N89" i="846" s="1"/>
  <c r="AF73" i="846"/>
  <c r="AE73" i="846"/>
  <c r="N42" i="797"/>
  <c r="Q42" i="797" s="1"/>
  <c r="AB107" i="797"/>
  <c r="P125" i="797"/>
  <c r="AF22" i="798"/>
  <c r="K55" i="798"/>
  <c r="AE107" i="798"/>
  <c r="AB73" i="800"/>
  <c r="AB135" i="800"/>
  <c r="M38" i="801"/>
  <c r="AE39" i="801"/>
  <c r="K89" i="801"/>
  <c r="Q89" i="801" s="1"/>
  <c r="R73" i="801" s="1"/>
  <c r="O140" i="801"/>
  <c r="O55" i="803"/>
  <c r="AA59" i="803"/>
  <c r="N90" i="803"/>
  <c r="Q90" i="803" s="1"/>
  <c r="AA93" i="803"/>
  <c r="AE25" i="804"/>
  <c r="AD2" i="804"/>
  <c r="R6" i="802" s="1"/>
  <c r="AA129" i="806"/>
  <c r="N23" i="807"/>
  <c r="AF58" i="807"/>
  <c r="N73" i="807"/>
  <c r="Q73" i="807" s="1"/>
  <c r="AB6" i="809"/>
  <c r="M89" i="809"/>
  <c r="O123" i="809"/>
  <c r="N135" i="809"/>
  <c r="AF24" i="810"/>
  <c r="K38" i="810"/>
  <c r="K72" i="810"/>
  <c r="AE74" i="810"/>
  <c r="N126" i="810"/>
  <c r="Q126" i="810" s="1"/>
  <c r="M8" i="811"/>
  <c r="AE7" i="813"/>
  <c r="N44" i="813"/>
  <c r="Q44" i="813" s="1"/>
  <c r="O38" i="815"/>
  <c r="AA42" i="815"/>
  <c r="AA90" i="815"/>
  <c r="AB124" i="815"/>
  <c r="N128" i="815"/>
  <c r="Q128" i="815" s="1"/>
  <c r="K21" i="816"/>
  <c r="AE40" i="816"/>
  <c r="AF57" i="816"/>
  <c r="M38" i="818"/>
  <c r="H1" i="818"/>
  <c r="AA134" i="818"/>
  <c r="AE60" i="819"/>
  <c r="AB7" i="821"/>
  <c r="AA7" i="821"/>
  <c r="N7" i="821"/>
  <c r="Y2" i="822"/>
  <c r="O6" i="820" s="1"/>
  <c r="M89" i="822"/>
  <c r="N89" i="822" s="1"/>
  <c r="N73" i="822"/>
  <c r="Q73" i="822" s="1"/>
  <c r="P108" i="830"/>
  <c r="Q108" i="830"/>
  <c r="AF58" i="831"/>
  <c r="N124" i="834"/>
  <c r="AE124" i="834"/>
  <c r="M38" i="837"/>
  <c r="AF38" i="837" s="1"/>
  <c r="AG22" i="837" s="1"/>
  <c r="AE22" i="837"/>
  <c r="M8" i="838"/>
  <c r="AE90" i="840"/>
  <c r="N42" i="842"/>
  <c r="Q42" i="842" s="1"/>
  <c r="AB42" i="842"/>
  <c r="AA42" i="842"/>
  <c r="Z2" i="843"/>
  <c r="P6" i="841" s="1"/>
  <c r="K106" i="821"/>
  <c r="O38" i="822"/>
  <c r="AF57" i="822"/>
  <c r="O123" i="822"/>
  <c r="AE26" i="825"/>
  <c r="K123" i="825"/>
  <c r="G8" i="826"/>
  <c r="AB5" i="827"/>
  <c r="AB56" i="827"/>
  <c r="AD2" i="828"/>
  <c r="R6" i="826" s="1"/>
  <c r="P61" i="828"/>
  <c r="O89" i="828"/>
  <c r="O123" i="828"/>
  <c r="O21" i="831"/>
  <c r="AA125" i="833"/>
  <c r="AB57" i="833"/>
  <c r="AB39" i="833"/>
  <c r="N8" i="833"/>
  <c r="N5" i="833"/>
  <c r="AF108" i="834"/>
  <c r="AF61" i="834"/>
  <c r="O55" i="836"/>
  <c r="M106" i="836"/>
  <c r="K123" i="836"/>
  <c r="O140" i="837"/>
  <c r="O55" i="839"/>
  <c r="O72" i="839"/>
  <c r="K89" i="839"/>
  <c r="K140" i="840"/>
  <c r="M21" i="845"/>
  <c r="N21" i="845" s="1"/>
  <c r="N125" i="819"/>
  <c r="I8" i="820"/>
  <c r="O106" i="821"/>
  <c r="N74" i="824"/>
  <c r="Q74" i="824" s="1"/>
  <c r="N40" i="825"/>
  <c r="Q40" i="825" s="1"/>
  <c r="O123" i="825"/>
  <c r="N134" i="827"/>
  <c r="Q134" i="827" s="1"/>
  <c r="M72" i="828"/>
  <c r="AF72" i="828" s="1"/>
  <c r="AG56" i="828" s="1"/>
  <c r="N40" i="830"/>
  <c r="O89" i="830"/>
  <c r="Y2" i="831"/>
  <c r="O6" i="829" s="1"/>
  <c r="K8" i="832"/>
  <c r="AB93" i="833"/>
  <c r="AA57" i="833"/>
  <c r="AA39" i="833"/>
  <c r="AE108" i="834"/>
  <c r="O106" i="834"/>
  <c r="AF76" i="834"/>
  <c r="AE61" i="834"/>
  <c r="Z2" i="834"/>
  <c r="P6" i="832" s="1"/>
  <c r="Y2" i="834"/>
  <c r="O6" i="832" s="1"/>
  <c r="F1" i="834"/>
  <c r="F2" i="834" s="1"/>
  <c r="G8" i="835"/>
  <c r="F1" i="836"/>
  <c r="I3" i="835" s="1"/>
  <c r="O123" i="836"/>
  <c r="AD2" i="837"/>
  <c r="R6" i="835" s="1"/>
  <c r="N108" i="837"/>
  <c r="H1" i="839"/>
  <c r="N40" i="839"/>
  <c r="P40" i="839" s="1"/>
  <c r="O89" i="839"/>
  <c r="O140" i="840"/>
  <c r="G8" i="841"/>
  <c r="N41" i="842"/>
  <c r="Q41" i="842" s="1"/>
  <c r="N60" i="842"/>
  <c r="N91" i="842"/>
  <c r="Q91" i="842" s="1"/>
  <c r="N59" i="843"/>
  <c r="Q59" i="843" s="1"/>
  <c r="O72" i="845"/>
  <c r="Q131" i="845"/>
  <c r="K140" i="845"/>
  <c r="Q140" i="845" s="1"/>
  <c r="R124" i="845" s="1"/>
  <c r="N43" i="846"/>
  <c r="Q43" i="846" s="1"/>
  <c r="AC2" i="846"/>
  <c r="Q6" i="844" s="1"/>
  <c r="F1" i="821"/>
  <c r="AA42" i="821"/>
  <c r="K140" i="822"/>
  <c r="G8" i="823"/>
  <c r="K140" i="824"/>
  <c r="AF23" i="825"/>
  <c r="AE40" i="825"/>
  <c r="AF57" i="825"/>
  <c r="AF61" i="825"/>
  <c r="I8" i="826"/>
  <c r="K21" i="827"/>
  <c r="AB112" i="827"/>
  <c r="AA134" i="827"/>
  <c r="P6" i="828"/>
  <c r="M55" i="828"/>
  <c r="N55" i="828" s="1"/>
  <c r="Z2" i="831"/>
  <c r="P6" i="829" s="1"/>
  <c r="M89" i="831"/>
  <c r="F1" i="833"/>
  <c r="I3" i="832" s="1"/>
  <c r="O38" i="834"/>
  <c r="F1" i="839"/>
  <c r="I3" i="838" s="1"/>
  <c r="AA40" i="839"/>
  <c r="AF63" i="840"/>
  <c r="AB73" i="842"/>
  <c r="AB130" i="842"/>
  <c r="AE5" i="843"/>
  <c r="AF42" i="843"/>
  <c r="AF59" i="843"/>
  <c r="N106" i="843"/>
  <c r="E8" i="844"/>
  <c r="AB5" i="845"/>
  <c r="M140" i="845"/>
  <c r="N140" i="845" s="1"/>
  <c r="AF6" i="846"/>
  <c r="AE22" i="846"/>
  <c r="AE43" i="846"/>
  <c r="AE125" i="819"/>
  <c r="K8" i="820"/>
  <c r="N25" i="822"/>
  <c r="Q25" i="822" s="1"/>
  <c r="N42" i="822"/>
  <c r="Q42" i="822" s="1"/>
  <c r="N90" i="822"/>
  <c r="Q90" i="822" s="1"/>
  <c r="O140" i="822"/>
  <c r="E8" i="823"/>
  <c r="N5" i="824"/>
  <c r="Q5" i="824" s="1"/>
  <c r="Q109" i="824"/>
  <c r="N44" i="825"/>
  <c r="Q44" i="825" s="1"/>
  <c r="N6" i="827"/>
  <c r="Q6" i="827" s="1"/>
  <c r="O21" i="827"/>
  <c r="AA74" i="827"/>
  <c r="Q39" i="828"/>
  <c r="Y2" i="828"/>
  <c r="O6" i="826" s="1"/>
  <c r="AE61" i="828"/>
  <c r="F1" i="830"/>
  <c r="I3" i="829" s="1"/>
  <c r="AC2" i="831"/>
  <c r="Q6" i="829" s="1"/>
  <c r="N73" i="831"/>
  <c r="Q73" i="831" s="1"/>
  <c r="AE57" i="834"/>
  <c r="K38" i="834"/>
  <c r="H1" i="834"/>
  <c r="N60" i="836"/>
  <c r="Q60" i="836" s="1"/>
  <c r="N128" i="836"/>
  <c r="Q7" i="837"/>
  <c r="M89" i="837"/>
  <c r="N89" i="837" s="1"/>
  <c r="G8" i="838"/>
  <c r="N8" i="839"/>
  <c r="Q8" i="839" s="1"/>
  <c r="P73" i="839"/>
  <c r="N125" i="839"/>
  <c r="P125" i="839" s="1"/>
  <c r="N6" i="840"/>
  <c r="Q60" i="840"/>
  <c r="I8" i="844"/>
  <c r="M123" i="845"/>
  <c r="F1" i="846"/>
  <c r="F2" i="846" s="1"/>
  <c r="AF22" i="846"/>
  <c r="K106" i="846"/>
  <c r="O21" i="821"/>
  <c r="K123" i="821"/>
  <c r="AF6" i="822"/>
  <c r="AE25" i="822"/>
  <c r="M55" i="822"/>
  <c r="N55" i="822" s="1"/>
  <c r="AE42" i="822"/>
  <c r="AE90" i="822"/>
  <c r="AB5" i="824"/>
  <c r="AB61" i="824"/>
  <c r="AF27" i="825"/>
  <c r="AA6" i="827"/>
  <c r="M55" i="827"/>
  <c r="AA55" i="827" s="1"/>
  <c r="AA109" i="827"/>
  <c r="P39" i="828"/>
  <c r="AE58" i="828"/>
  <c r="AA73" i="830"/>
  <c r="AF107" i="834"/>
  <c r="O72" i="834"/>
  <c r="AF60" i="834"/>
  <c r="K21" i="836"/>
  <c r="AA60" i="836"/>
  <c r="AA91" i="836"/>
  <c r="AB124" i="836"/>
  <c r="AF7" i="837"/>
  <c r="AE73" i="837"/>
  <c r="AF91" i="837"/>
  <c r="AB56" i="839"/>
  <c r="AA60" i="839"/>
  <c r="Q73" i="839"/>
  <c r="AA110" i="839"/>
  <c r="AF22" i="840"/>
  <c r="AF60" i="840"/>
  <c r="O72" i="840"/>
  <c r="AE124" i="840"/>
  <c r="O72" i="843"/>
  <c r="AA60" i="845"/>
  <c r="AE26" i="846"/>
  <c r="AF109" i="846"/>
  <c r="O123" i="819"/>
  <c r="AB91" i="821"/>
  <c r="N111" i="821"/>
  <c r="Q111" i="821" s="1"/>
  <c r="O123" i="821"/>
  <c r="O140" i="821"/>
  <c r="N39" i="822"/>
  <c r="P39" i="822" s="1"/>
  <c r="N125" i="824"/>
  <c r="Q125" i="824" s="1"/>
  <c r="N129" i="824"/>
  <c r="Q129" i="824" s="1"/>
  <c r="N24" i="825"/>
  <c r="N41" i="825"/>
  <c r="O55" i="825"/>
  <c r="N62" i="825"/>
  <c r="Q62" i="825" s="1"/>
  <c r="N74" i="825"/>
  <c r="N135" i="827"/>
  <c r="AE6" i="828"/>
  <c r="AE39" i="828"/>
  <c r="AF58" i="828"/>
  <c r="N5" i="830"/>
  <c r="N26" i="831"/>
  <c r="P26" i="831" s="1"/>
  <c r="N90" i="831"/>
  <c r="K140" i="833"/>
  <c r="AB124" i="833"/>
  <c r="AA92" i="833"/>
  <c r="K72" i="833"/>
  <c r="AA56" i="833"/>
  <c r="K38" i="833"/>
  <c r="O21" i="833"/>
  <c r="AE107" i="834"/>
  <c r="AE60" i="834"/>
  <c r="H1" i="836"/>
  <c r="AA24" i="836"/>
  <c r="AB91" i="836"/>
  <c r="AA128" i="836"/>
  <c r="F1" i="837"/>
  <c r="F2" i="837" s="1"/>
  <c r="AF73" i="837"/>
  <c r="AB60" i="839"/>
  <c r="AA73" i="839"/>
  <c r="AB110" i="839"/>
  <c r="AA125" i="839"/>
  <c r="AE6" i="840"/>
  <c r="AF43" i="840"/>
  <c r="N57" i="840"/>
  <c r="Q57" i="840" s="1"/>
  <c r="AF124" i="840"/>
  <c r="I8" i="841"/>
  <c r="N61" i="842"/>
  <c r="Q61" i="842" s="1"/>
  <c r="N6" i="843"/>
  <c r="Q6" i="843" s="1"/>
  <c r="N57" i="843"/>
  <c r="Q57" i="843" s="1"/>
  <c r="N60" i="843"/>
  <c r="K72" i="843"/>
  <c r="N109" i="843"/>
  <c r="Q109" i="843" s="1"/>
  <c r="N125" i="843"/>
  <c r="Q125" i="843" s="1"/>
  <c r="K8" i="844"/>
  <c r="N6" i="845"/>
  <c r="Q6" i="845" s="1"/>
  <c r="K21" i="845"/>
  <c r="M38" i="845"/>
  <c r="N38" i="845" s="1"/>
  <c r="AA73" i="845"/>
  <c r="AA107" i="845"/>
  <c r="N135" i="845"/>
  <c r="AA43" i="821"/>
  <c r="N61" i="821"/>
  <c r="Q61" i="821" s="1"/>
  <c r="Q133" i="824"/>
  <c r="AE58" i="825"/>
  <c r="Q108" i="825"/>
  <c r="AA39" i="827"/>
  <c r="AB43" i="827"/>
  <c r="N75" i="827"/>
  <c r="AB92" i="827"/>
  <c r="AA113" i="827"/>
  <c r="Q126" i="827"/>
  <c r="AF39" i="828"/>
  <c r="P73" i="828"/>
  <c r="AA8" i="830"/>
  <c r="AA57" i="830"/>
  <c r="AA112" i="830"/>
  <c r="AE107" i="831"/>
  <c r="AB75" i="833"/>
  <c r="N44" i="834"/>
  <c r="N57" i="836"/>
  <c r="Q57" i="836" s="1"/>
  <c r="N110" i="836"/>
  <c r="Q110" i="836" s="1"/>
  <c r="N76" i="840"/>
  <c r="Q76" i="840" s="1"/>
  <c r="F1" i="842"/>
  <c r="F2" i="842" s="1"/>
  <c r="AF106" i="843"/>
  <c r="AG90" i="843" s="1"/>
  <c r="AB73" i="845"/>
  <c r="AB107" i="845"/>
  <c r="AB43" i="821"/>
  <c r="N108" i="821"/>
  <c r="Q108" i="821" s="1"/>
  <c r="N59" i="822"/>
  <c r="Q59" i="822" s="1"/>
  <c r="AF62" i="822"/>
  <c r="AE108" i="822"/>
  <c r="N113" i="824"/>
  <c r="P113" i="824" s="1"/>
  <c r="AA125" i="824"/>
  <c r="AA129" i="824"/>
  <c r="M21" i="825"/>
  <c r="N21" i="825" s="1"/>
  <c r="AE62" i="825"/>
  <c r="M8" i="826"/>
  <c r="N23" i="828"/>
  <c r="N27" i="828"/>
  <c r="M89" i="828"/>
  <c r="AB112" i="830"/>
  <c r="AA126" i="830"/>
  <c r="AA130" i="830"/>
  <c r="AA134" i="830"/>
  <c r="N6" i="831"/>
  <c r="Q6" i="831" s="1"/>
  <c r="AF22" i="831"/>
  <c r="AF43" i="831"/>
  <c r="N74" i="831"/>
  <c r="AF107" i="831"/>
  <c r="M140" i="831"/>
  <c r="AF140" i="831" s="1"/>
  <c r="AG124" i="831" s="1"/>
  <c r="E8" i="832"/>
  <c r="AF63" i="834"/>
  <c r="AF56" i="834"/>
  <c r="AA74" i="836"/>
  <c r="AE58" i="837"/>
  <c r="N91" i="839"/>
  <c r="Q91" i="839" s="1"/>
  <c r="K140" i="839"/>
  <c r="F1" i="840"/>
  <c r="F2" i="840" s="1"/>
  <c r="AE108" i="840"/>
  <c r="H1" i="842"/>
  <c r="N26" i="843"/>
  <c r="Q26" i="843" s="1"/>
  <c r="AA111" i="845"/>
  <c r="K55" i="846"/>
  <c r="K140" i="819"/>
  <c r="N22" i="821"/>
  <c r="Q22" i="821" s="1"/>
  <c r="AA61" i="821"/>
  <c r="AB75" i="821"/>
  <c r="N7" i="822"/>
  <c r="Q7" i="822" s="1"/>
  <c r="N23" i="822"/>
  <c r="Q23" i="822" s="1"/>
  <c r="M72" i="822"/>
  <c r="AF72" i="822" s="1"/>
  <c r="AG56" i="822" s="1"/>
  <c r="I8" i="823"/>
  <c r="N6" i="824"/>
  <c r="Q6" i="824" s="1"/>
  <c r="AE74" i="825"/>
  <c r="N108" i="825"/>
  <c r="AC2" i="810"/>
  <c r="Q6" i="808" s="1"/>
  <c r="N73" i="828"/>
  <c r="Q73" i="828" s="1"/>
  <c r="E8" i="829"/>
  <c r="K106" i="830"/>
  <c r="AB126" i="830"/>
  <c r="AB130" i="830"/>
  <c r="AB134" i="830"/>
  <c r="AE26" i="831"/>
  <c r="AE39" i="831"/>
  <c r="N63" i="831"/>
  <c r="Q63" i="831" s="1"/>
  <c r="AE90" i="831"/>
  <c r="N62" i="833"/>
  <c r="P62" i="833" s="1"/>
  <c r="AA59" i="833"/>
  <c r="AB41" i="833"/>
  <c r="AA24" i="833"/>
  <c r="Q9" i="833"/>
  <c r="AA6" i="833"/>
  <c r="O140" i="834"/>
  <c r="AE63" i="834"/>
  <c r="M38" i="836"/>
  <c r="K38" i="836"/>
  <c r="N61" i="836"/>
  <c r="Q61" i="836" s="1"/>
  <c r="M123" i="836"/>
  <c r="H1" i="837"/>
  <c r="N24" i="837"/>
  <c r="N109" i="837"/>
  <c r="Q109" i="837" s="1"/>
  <c r="AD2" i="840"/>
  <c r="R6" i="838" s="1"/>
  <c r="AE76" i="840"/>
  <c r="K8" i="841"/>
  <c r="AB58" i="842"/>
  <c r="N109" i="842"/>
  <c r="F1" i="843"/>
  <c r="F2" i="843" s="1"/>
  <c r="AB57" i="845"/>
  <c r="N126" i="845"/>
  <c r="AE62" i="846"/>
  <c r="K140" i="846"/>
  <c r="O140" i="819"/>
  <c r="N40" i="821"/>
  <c r="P40" i="821" s="1"/>
  <c r="AA108" i="821"/>
  <c r="P124" i="821"/>
  <c r="N74" i="822"/>
  <c r="Q74" i="822" s="1"/>
  <c r="P93" i="824"/>
  <c r="AA75" i="827"/>
  <c r="O123" i="827"/>
  <c r="N43" i="828"/>
  <c r="Q43" i="828" s="1"/>
  <c r="N56" i="828"/>
  <c r="N59" i="828"/>
  <c r="Q59" i="828" s="1"/>
  <c r="O106" i="830"/>
  <c r="AE6" i="831"/>
  <c r="Q57" i="831"/>
  <c r="N78" i="831"/>
  <c r="N124" i="831"/>
  <c r="G8" i="832"/>
  <c r="M106" i="833"/>
  <c r="AA106" i="833" s="1"/>
  <c r="AA41" i="833"/>
  <c r="N40" i="834"/>
  <c r="N22" i="836"/>
  <c r="O38" i="836"/>
  <c r="M21" i="837"/>
  <c r="AE21" i="837" s="1"/>
  <c r="AA57" i="839"/>
  <c r="N125" i="840"/>
  <c r="M55" i="845"/>
  <c r="M55" i="846"/>
  <c r="AF55" i="846" s="1"/>
  <c r="AG39" i="846" s="1"/>
  <c r="M140" i="819"/>
  <c r="AF140" i="819" s="1"/>
  <c r="AG124" i="819" s="1"/>
  <c r="AA92" i="821"/>
  <c r="N112" i="821"/>
  <c r="Q112" i="821" s="1"/>
  <c r="AF7" i="822"/>
  <c r="AE23" i="822"/>
  <c r="Q27" i="822"/>
  <c r="K8" i="823"/>
  <c r="AA6" i="824"/>
  <c r="M21" i="824"/>
  <c r="K72" i="824"/>
  <c r="N5" i="825"/>
  <c r="Q5" i="825" s="1"/>
  <c r="AD2" i="825"/>
  <c r="R6" i="823" s="1"/>
  <c r="AE91" i="825"/>
  <c r="AE108" i="825"/>
  <c r="N23" i="827"/>
  <c r="Q23" i="827" s="1"/>
  <c r="N40" i="827"/>
  <c r="O55" i="827"/>
  <c r="P111" i="827"/>
  <c r="M123" i="827"/>
  <c r="AB123" i="827" s="1"/>
  <c r="AC107" i="827" s="1"/>
  <c r="AE7" i="828"/>
  <c r="AF23" i="828"/>
  <c r="AF27" i="828"/>
  <c r="N40" i="828"/>
  <c r="P63" i="828"/>
  <c r="AE124" i="828"/>
  <c r="N58" i="830"/>
  <c r="Q58" i="830" s="1"/>
  <c r="AA61" i="830"/>
  <c r="AA74" i="830"/>
  <c r="P91" i="830"/>
  <c r="M106" i="830"/>
  <c r="AB106" i="830" s="1"/>
  <c r="AC90" i="830" s="1"/>
  <c r="AE63" i="831"/>
  <c r="AE74" i="831"/>
  <c r="AA91" i="833"/>
  <c r="M123" i="834"/>
  <c r="AE123" i="834" s="1"/>
  <c r="AA7" i="836"/>
  <c r="AA107" i="836"/>
  <c r="P5" i="837"/>
  <c r="AF109" i="837"/>
  <c r="AB57" i="839"/>
  <c r="AA61" i="839"/>
  <c r="AA74" i="839"/>
  <c r="N58" i="840"/>
  <c r="M38" i="842"/>
  <c r="AE23" i="843"/>
  <c r="N58" i="843"/>
  <c r="AD2" i="843"/>
  <c r="R6" i="841" s="1"/>
  <c r="N43" i="845"/>
  <c r="Q43" i="845" s="1"/>
  <c r="N5" i="846"/>
  <c r="H1" i="846"/>
  <c r="N24" i="846"/>
  <c r="P24" i="846" s="1"/>
  <c r="K38" i="846"/>
  <c r="AA40" i="821"/>
  <c r="N44" i="821"/>
  <c r="P44" i="821" s="1"/>
  <c r="AB92" i="821"/>
  <c r="Q124" i="821"/>
  <c r="N63" i="822"/>
  <c r="Q63" i="822" s="1"/>
  <c r="AE74" i="822"/>
  <c r="K106" i="822"/>
  <c r="N109" i="822"/>
  <c r="N59" i="824"/>
  <c r="Q59" i="824" s="1"/>
  <c r="N107" i="824"/>
  <c r="Q107" i="824" s="1"/>
  <c r="N42" i="825"/>
  <c r="Q42" i="825" s="1"/>
  <c r="AF91" i="825"/>
  <c r="M72" i="827"/>
  <c r="AB72" i="827" s="1"/>
  <c r="AC56" i="827" s="1"/>
  <c r="N133" i="827"/>
  <c r="AF7" i="828"/>
  <c r="AE43" i="828"/>
  <c r="AE59" i="828"/>
  <c r="N91" i="828"/>
  <c r="Q91" i="828" s="1"/>
  <c r="AA91" i="830"/>
  <c r="N44" i="831"/>
  <c r="Q44" i="831" s="1"/>
  <c r="N57" i="831"/>
  <c r="P57" i="831" s="1"/>
  <c r="AE60" i="831"/>
  <c r="AE59" i="834"/>
  <c r="N56" i="834"/>
  <c r="N43" i="834"/>
  <c r="P43" i="834" s="1"/>
  <c r="AB7" i="836"/>
  <c r="AB107" i="836"/>
  <c r="AE5" i="837"/>
  <c r="AA6" i="839"/>
  <c r="AA42" i="839"/>
  <c r="AB61" i="839"/>
  <c r="M89" i="840"/>
  <c r="N89" i="840" s="1"/>
  <c r="P7" i="842"/>
  <c r="N22" i="842"/>
  <c r="Q22" i="842" s="1"/>
  <c r="AA62" i="842"/>
  <c r="AA93" i="842"/>
  <c r="N124" i="842"/>
  <c r="Q124" i="842" s="1"/>
  <c r="N61" i="843"/>
  <c r="Q61" i="843" s="1"/>
  <c r="N76" i="843"/>
  <c r="Q76" i="843" s="1"/>
  <c r="AE107" i="843"/>
  <c r="AA22" i="845"/>
  <c r="AB108" i="845"/>
  <c r="M21" i="846"/>
  <c r="O38" i="846"/>
  <c r="AA112" i="821"/>
  <c r="AB124" i="821"/>
  <c r="N27" i="822"/>
  <c r="N60" i="822"/>
  <c r="O106" i="822"/>
  <c r="AC2" i="825"/>
  <c r="Q6" i="823" s="1"/>
  <c r="F1" i="827"/>
  <c r="AA58" i="830"/>
  <c r="N110" i="830"/>
  <c r="Q110" i="830" s="1"/>
  <c r="N127" i="830"/>
  <c r="Q127" i="830" s="1"/>
  <c r="N131" i="830"/>
  <c r="Q131" i="830" s="1"/>
  <c r="N135" i="830"/>
  <c r="Q135" i="830" s="1"/>
  <c r="AE23" i="831"/>
  <c r="N40" i="831"/>
  <c r="Q40" i="831" s="1"/>
  <c r="AE78" i="831"/>
  <c r="AB109" i="833"/>
  <c r="N91" i="833"/>
  <c r="Q91" i="833" s="1"/>
  <c r="AA74" i="833"/>
  <c r="AD2" i="834"/>
  <c r="R6" i="832" s="1"/>
  <c r="N22" i="834"/>
  <c r="Q22" i="834" s="1"/>
  <c r="AA58" i="836"/>
  <c r="AF59" i="837"/>
  <c r="AF63" i="837"/>
  <c r="K123" i="837"/>
  <c r="N92" i="839"/>
  <c r="Q92" i="839" s="1"/>
  <c r="AA126" i="839"/>
  <c r="N24" i="840"/>
  <c r="Q24" i="840" s="1"/>
  <c r="AF109" i="840"/>
  <c r="AE125" i="840"/>
  <c r="AB62" i="842"/>
  <c r="AB93" i="842"/>
  <c r="AA109" i="842"/>
  <c r="AF107" i="843"/>
  <c r="AB22" i="845"/>
  <c r="AB43" i="845"/>
  <c r="AA126" i="845"/>
  <c r="M38" i="846"/>
  <c r="AF38" i="846" s="1"/>
  <c r="AG22" i="846" s="1"/>
  <c r="AA44" i="821"/>
  <c r="AA58" i="821"/>
  <c r="M8" i="823"/>
  <c r="P40" i="824"/>
  <c r="AA59" i="824"/>
  <c r="AB107" i="824"/>
  <c r="AA130" i="824"/>
  <c r="AE42" i="825"/>
  <c r="K72" i="825"/>
  <c r="K106" i="825"/>
  <c r="AE125" i="825"/>
  <c r="AA8" i="827"/>
  <c r="AB40" i="827"/>
  <c r="AB93" i="827"/>
  <c r="F1" i="828"/>
  <c r="F2" i="828" s="1"/>
  <c r="K21" i="828"/>
  <c r="AE91" i="828"/>
  <c r="K8" i="829"/>
  <c r="K21" i="830"/>
  <c r="AF23" i="831"/>
  <c r="Q61" i="831"/>
  <c r="AE124" i="831"/>
  <c r="AB112" i="833"/>
  <c r="O55" i="833"/>
  <c r="AB5" i="833"/>
  <c r="AA22" i="836"/>
  <c r="AE58" i="840"/>
  <c r="N62" i="840"/>
  <c r="AE73" i="840"/>
  <c r="AA7" i="842"/>
  <c r="AA22" i="842"/>
  <c r="N90" i="842"/>
  <c r="Q90" i="842" s="1"/>
  <c r="M89" i="843"/>
  <c r="N89" i="843" s="1"/>
  <c r="AE76" i="843"/>
  <c r="O89" i="845"/>
  <c r="AB112" i="845"/>
  <c r="AB116" i="845"/>
  <c r="AF63" i="846"/>
  <c r="AE124" i="819"/>
  <c r="M21" i="821"/>
  <c r="N57" i="822"/>
  <c r="M89" i="824"/>
  <c r="AA89" i="824" s="1"/>
  <c r="AA134" i="824"/>
  <c r="N56" i="825"/>
  <c r="Q56" i="825" s="1"/>
  <c r="N60" i="825"/>
  <c r="Q60" i="825" s="1"/>
  <c r="O106" i="825"/>
  <c r="Q127" i="827"/>
  <c r="AA130" i="827"/>
  <c r="O21" i="828"/>
  <c r="AE63" i="828"/>
  <c r="AF74" i="828"/>
  <c r="AF78" i="828"/>
  <c r="O106" i="828"/>
  <c r="O21" i="830"/>
  <c r="AA43" i="830"/>
  <c r="N62" i="830"/>
  <c r="Q62" i="830" s="1"/>
  <c r="AA110" i="830"/>
  <c r="O123" i="830"/>
  <c r="AB127" i="830"/>
  <c r="AB131" i="830"/>
  <c r="AB135" i="830"/>
  <c r="O55" i="831"/>
  <c r="F1" i="831"/>
  <c r="F2" i="831" s="1"/>
  <c r="AF91" i="831"/>
  <c r="Q109" i="831"/>
  <c r="K55" i="833"/>
  <c r="AA62" i="836"/>
  <c r="M55" i="839"/>
  <c r="N108" i="839"/>
  <c r="Q108" i="839" s="1"/>
  <c r="H1" i="840"/>
  <c r="M38" i="840"/>
  <c r="AF38" i="840" s="1"/>
  <c r="AG22" i="840" s="1"/>
  <c r="AF73" i="840"/>
  <c r="AE27" i="843"/>
  <c r="N73" i="843"/>
  <c r="Q73" i="843" s="1"/>
  <c r="H1" i="845"/>
  <c r="AA7" i="845"/>
  <c r="AA62" i="845"/>
  <c r="Q62" i="845"/>
  <c r="P62" i="845"/>
  <c r="Q22" i="845"/>
  <c r="P22" i="845"/>
  <c r="Q58" i="846"/>
  <c r="P58" i="846"/>
  <c r="Q22" i="846"/>
  <c r="P22" i="846"/>
  <c r="Q41" i="846"/>
  <c r="P41" i="846"/>
  <c r="P60" i="845"/>
  <c r="Q60" i="845"/>
  <c r="AB123" i="845"/>
  <c r="AC107" i="845" s="1"/>
  <c r="AA123" i="845"/>
  <c r="N123" i="845"/>
  <c r="Q6" i="846"/>
  <c r="P6" i="846"/>
  <c r="Q107" i="846"/>
  <c r="P107" i="846"/>
  <c r="Q124" i="846"/>
  <c r="P124" i="846"/>
  <c r="Q125" i="845"/>
  <c r="P125" i="845"/>
  <c r="Q129" i="845"/>
  <c r="P129" i="845"/>
  <c r="Q133" i="845"/>
  <c r="P133" i="845"/>
  <c r="Q91" i="846"/>
  <c r="P91" i="846"/>
  <c r="Q44" i="846"/>
  <c r="P44" i="846"/>
  <c r="P9" i="845"/>
  <c r="Q9" i="845"/>
  <c r="Q38" i="845"/>
  <c r="R22" i="845" s="1"/>
  <c r="P38" i="845"/>
  <c r="Q74" i="845"/>
  <c r="P74" i="845"/>
  <c r="Q114" i="845"/>
  <c r="P114" i="845"/>
  <c r="AB21" i="845"/>
  <c r="AC5" i="845" s="1"/>
  <c r="AA21" i="845"/>
  <c r="Q61" i="846"/>
  <c r="P61" i="846"/>
  <c r="Q40" i="846"/>
  <c r="P40" i="846"/>
  <c r="N55" i="845"/>
  <c r="AB55" i="845"/>
  <c r="AC39" i="845" s="1"/>
  <c r="AA55" i="845"/>
  <c r="Q115" i="845"/>
  <c r="P115" i="845"/>
  <c r="Q24" i="845"/>
  <c r="P24" i="845"/>
  <c r="N106" i="845"/>
  <c r="AB106" i="845"/>
  <c r="AC90" i="845" s="1"/>
  <c r="AA106" i="845"/>
  <c r="N89" i="845"/>
  <c r="AA89" i="845"/>
  <c r="AB89" i="845"/>
  <c r="AC73" i="845" s="1"/>
  <c r="Q62" i="846"/>
  <c r="P62" i="846"/>
  <c r="N8" i="845"/>
  <c r="N59" i="845"/>
  <c r="N140" i="846"/>
  <c r="F2" i="845"/>
  <c r="AB9" i="845"/>
  <c r="AA39" i="845"/>
  <c r="N42" i="845"/>
  <c r="AB60" i="845"/>
  <c r="Q73" i="845"/>
  <c r="AA74" i="845"/>
  <c r="N92" i="845"/>
  <c r="Q93" i="845"/>
  <c r="N124" i="845"/>
  <c r="N23" i="846"/>
  <c r="N27" i="846"/>
  <c r="N39" i="846"/>
  <c r="AE41" i="846"/>
  <c r="AF58" i="846"/>
  <c r="AF62" i="846"/>
  <c r="N75" i="846"/>
  <c r="Q90" i="846"/>
  <c r="AE91" i="846"/>
  <c r="N126" i="846"/>
  <c r="N110" i="845"/>
  <c r="N57" i="846"/>
  <c r="M72" i="845"/>
  <c r="N137" i="845"/>
  <c r="N56" i="846"/>
  <c r="AB39" i="845"/>
  <c r="AB74" i="845"/>
  <c r="N109" i="845"/>
  <c r="N7" i="846"/>
  <c r="O21" i="846"/>
  <c r="AE24" i="846"/>
  <c r="AF41" i="846"/>
  <c r="AF91" i="846"/>
  <c r="AE107" i="846"/>
  <c r="AA8" i="845"/>
  <c r="N23" i="845"/>
  <c r="AA38" i="845"/>
  <c r="AA59" i="845"/>
  <c r="AA110" i="845"/>
  <c r="AA114" i="845"/>
  <c r="N128" i="845"/>
  <c r="N132" i="845"/>
  <c r="N136" i="845"/>
  <c r="AA140" i="845"/>
  <c r="AE57" i="846"/>
  <c r="AE61" i="846"/>
  <c r="M72" i="846"/>
  <c r="AF107" i="846"/>
  <c r="M123" i="846"/>
  <c r="P7" i="845"/>
  <c r="AA24" i="845"/>
  <c r="AB38" i="845"/>
  <c r="AC22" i="845" s="1"/>
  <c r="N41" i="845"/>
  <c r="P58" i="845"/>
  <c r="N91" i="845"/>
  <c r="AB114" i="845"/>
  <c r="AA125" i="845"/>
  <c r="AA129" i="845"/>
  <c r="AA133" i="845"/>
  <c r="AA137" i="845"/>
  <c r="AB140" i="845"/>
  <c r="AC124" i="845" s="1"/>
  <c r="N26" i="846"/>
  <c r="AE40" i="846"/>
  <c r="AE44" i="846"/>
  <c r="P60" i="846"/>
  <c r="AF61" i="846"/>
  <c r="N74" i="846"/>
  <c r="N125" i="846"/>
  <c r="AB24" i="845"/>
  <c r="AA42" i="845"/>
  <c r="N57" i="845"/>
  <c r="N61" i="845"/>
  <c r="AA92" i="845"/>
  <c r="N108" i="845"/>
  <c r="N112" i="845"/>
  <c r="N116" i="845"/>
  <c r="AB125" i="845"/>
  <c r="AB129" i="845"/>
  <c r="AB133" i="845"/>
  <c r="AE23" i="846"/>
  <c r="AE27" i="846"/>
  <c r="AF40" i="846"/>
  <c r="AF44" i="846"/>
  <c r="AE56" i="846"/>
  <c r="N59" i="846"/>
  <c r="N63" i="846"/>
  <c r="N73" i="846"/>
  <c r="AE75" i="846"/>
  <c r="N109" i="846"/>
  <c r="AE126" i="846"/>
  <c r="N5" i="845"/>
  <c r="AA109" i="845"/>
  <c r="AA113" i="845"/>
  <c r="AA124" i="845"/>
  <c r="AE39" i="846"/>
  <c r="P90" i="845"/>
  <c r="AA128" i="845"/>
  <c r="AA132" i="845"/>
  <c r="AA136" i="845"/>
  <c r="AE55" i="846"/>
  <c r="M106" i="846"/>
  <c r="N55" i="846"/>
  <c r="N39" i="845"/>
  <c r="AA41" i="845"/>
  <c r="P56" i="845"/>
  <c r="AA91" i="845"/>
  <c r="P107" i="845"/>
  <c r="AE38" i="846"/>
  <c r="P42" i="846"/>
  <c r="AE74" i="846"/>
  <c r="AE140" i="846"/>
  <c r="Q129" i="842"/>
  <c r="P129" i="842"/>
  <c r="P106" i="843"/>
  <c r="Q73" i="842"/>
  <c r="P73" i="842"/>
  <c r="P92" i="842"/>
  <c r="Q92" i="842"/>
  <c r="Q5" i="843"/>
  <c r="P5" i="843"/>
  <c r="Q23" i="842"/>
  <c r="P23" i="842"/>
  <c r="Q58" i="842"/>
  <c r="P58" i="842"/>
  <c r="Q62" i="842"/>
  <c r="P62" i="842"/>
  <c r="Q41" i="843"/>
  <c r="P41" i="843"/>
  <c r="Q91" i="843"/>
  <c r="P91" i="843"/>
  <c r="P42" i="842"/>
  <c r="Q125" i="842"/>
  <c r="P125" i="842"/>
  <c r="Q130" i="842"/>
  <c r="P130" i="842"/>
  <c r="Q62" i="843"/>
  <c r="P62" i="843"/>
  <c r="N72" i="842"/>
  <c r="AB72" i="842"/>
  <c r="AC56" i="842" s="1"/>
  <c r="AA72" i="842"/>
  <c r="P25" i="843"/>
  <c r="Q25" i="843"/>
  <c r="Q24" i="842"/>
  <c r="P24" i="842"/>
  <c r="Q93" i="842"/>
  <c r="P93" i="842"/>
  <c r="Q107" i="843"/>
  <c r="P107" i="843"/>
  <c r="AA38" i="842"/>
  <c r="N38" i="842"/>
  <c r="AB38" i="842"/>
  <c r="AC22" i="842" s="1"/>
  <c r="Q42" i="843"/>
  <c r="P42" i="843"/>
  <c r="Q126" i="842"/>
  <c r="P126" i="842"/>
  <c r="AA24" i="842"/>
  <c r="AA126" i="842"/>
  <c r="AA130" i="842"/>
  <c r="M140" i="842"/>
  <c r="AE42" i="843"/>
  <c r="M55" i="843"/>
  <c r="N5" i="842"/>
  <c r="M21" i="842"/>
  <c r="N56" i="842"/>
  <c r="N107" i="842"/>
  <c r="M123" i="842"/>
  <c r="N128" i="842"/>
  <c r="N132" i="842"/>
  <c r="AF5" i="843"/>
  <c r="M21" i="843"/>
  <c r="P24" i="843"/>
  <c r="N38" i="843"/>
  <c r="N40" i="843"/>
  <c r="N44" i="843"/>
  <c r="N56" i="843"/>
  <c r="P76" i="843"/>
  <c r="P90" i="843"/>
  <c r="N140" i="843"/>
  <c r="N40" i="842"/>
  <c r="M89" i="842"/>
  <c r="P108" i="842"/>
  <c r="N23" i="843"/>
  <c r="N27" i="843"/>
  <c r="N39" i="843"/>
  <c r="P57" i="843"/>
  <c r="P61" i="843"/>
  <c r="AF62" i="843"/>
  <c r="N75" i="843"/>
  <c r="N126" i="843"/>
  <c r="N9" i="842"/>
  <c r="O21" i="842"/>
  <c r="AB23" i="842"/>
  <c r="N39" i="842"/>
  <c r="AA41" i="842"/>
  <c r="M55" i="842"/>
  <c r="AA91" i="842"/>
  <c r="M106" i="842"/>
  <c r="N111" i="842"/>
  <c r="AB125" i="842"/>
  <c r="N7" i="843"/>
  <c r="O21" i="843"/>
  <c r="AA6" i="842"/>
  <c r="AA57" i="842"/>
  <c r="AA61" i="842"/>
  <c r="N74" i="842"/>
  <c r="AA108" i="842"/>
  <c r="AA124" i="842"/>
  <c r="N127" i="842"/>
  <c r="N131" i="842"/>
  <c r="N43" i="843"/>
  <c r="AE57" i="843"/>
  <c r="AE61" i="843"/>
  <c r="M72" i="843"/>
  <c r="M123" i="843"/>
  <c r="AB22" i="842"/>
  <c r="N43" i="842"/>
  <c r="AA128" i="842"/>
  <c r="AA132" i="842"/>
  <c r="AE40" i="843"/>
  <c r="AE44" i="843"/>
  <c r="AE106" i="843"/>
  <c r="E8" i="841"/>
  <c r="AA5" i="842"/>
  <c r="AA56" i="842"/>
  <c r="AA107" i="842"/>
  <c r="AE56" i="843"/>
  <c r="AA9" i="842"/>
  <c r="AB56" i="842"/>
  <c r="AA60" i="842"/>
  <c r="AA111" i="842"/>
  <c r="AE7" i="843"/>
  <c r="P26" i="843"/>
  <c r="AE39" i="843"/>
  <c r="AE60" i="843"/>
  <c r="P74" i="843"/>
  <c r="AA39" i="842"/>
  <c r="P59" i="842"/>
  <c r="AA74" i="842"/>
  <c r="P110" i="842"/>
  <c r="AA127" i="842"/>
  <c r="AA131" i="842"/>
  <c r="P6" i="843"/>
  <c r="AE22" i="843"/>
  <c r="AE43" i="843"/>
  <c r="P63" i="843"/>
  <c r="P73" i="843"/>
  <c r="P109" i="843"/>
  <c r="AA43" i="842"/>
  <c r="AE38" i="843"/>
  <c r="AE74" i="843"/>
  <c r="AE140" i="843"/>
  <c r="AA89" i="839"/>
  <c r="N89" i="839"/>
  <c r="AB89" i="839"/>
  <c r="AC73" i="839" s="1"/>
  <c r="Q9" i="839"/>
  <c r="P9" i="839"/>
  <c r="Q110" i="839"/>
  <c r="P110" i="839"/>
  <c r="P107" i="840"/>
  <c r="Q107" i="840"/>
  <c r="Q124" i="840"/>
  <c r="P124" i="840"/>
  <c r="N21" i="839"/>
  <c r="AB21" i="839"/>
  <c r="AC5" i="839" s="1"/>
  <c r="AA21" i="839"/>
  <c r="Q57" i="839"/>
  <c r="P57" i="839"/>
  <c r="Q26" i="840"/>
  <c r="P26" i="840"/>
  <c r="AF89" i="840"/>
  <c r="AG73" i="840" s="1"/>
  <c r="AE89" i="840"/>
  <c r="Q91" i="840"/>
  <c r="P91" i="840"/>
  <c r="Q5" i="840"/>
  <c r="P5" i="840"/>
  <c r="Q22" i="840"/>
  <c r="P22" i="840"/>
  <c r="P41" i="840"/>
  <c r="Q41" i="840"/>
  <c r="N55" i="839"/>
  <c r="AB55" i="839"/>
  <c r="AC39" i="839" s="1"/>
  <c r="AA55" i="839"/>
  <c r="Q60" i="839"/>
  <c r="P60" i="839"/>
  <c r="Q74" i="839"/>
  <c r="P74" i="839"/>
  <c r="Q75" i="839"/>
  <c r="P75" i="839"/>
  <c r="Q22" i="839"/>
  <c r="P22" i="839"/>
  <c r="Q56" i="839"/>
  <c r="P56" i="839"/>
  <c r="P109" i="839"/>
  <c r="Q109" i="839"/>
  <c r="Q61" i="839"/>
  <c r="P61" i="839"/>
  <c r="P93" i="839"/>
  <c r="Q93" i="839"/>
  <c r="M38" i="839"/>
  <c r="Q40" i="839"/>
  <c r="N43" i="839"/>
  <c r="M140" i="839"/>
  <c r="M55" i="840"/>
  <c r="AB5" i="839"/>
  <c r="AA9" i="839"/>
  <c r="N24" i="839"/>
  <c r="M72" i="839"/>
  <c r="AB93" i="839"/>
  <c r="N107" i="839"/>
  <c r="AA109" i="839"/>
  <c r="M123" i="839"/>
  <c r="N128" i="839"/>
  <c r="N132" i="839"/>
  <c r="AF5" i="840"/>
  <c r="M21" i="840"/>
  <c r="P24" i="840"/>
  <c r="N38" i="840"/>
  <c r="N40" i="840"/>
  <c r="N44" i="840"/>
  <c r="N56" i="840"/>
  <c r="AE62" i="840"/>
  <c r="P76" i="840"/>
  <c r="P90" i="840"/>
  <c r="N140" i="840"/>
  <c r="AB9" i="839"/>
  <c r="AA39" i="839"/>
  <c r="N42" i="839"/>
  <c r="P108" i="839"/>
  <c r="AB109" i="839"/>
  <c r="N23" i="840"/>
  <c r="N27" i="840"/>
  <c r="N39" i="840"/>
  <c r="AE41" i="840"/>
  <c r="P57" i="840"/>
  <c r="P61" i="840"/>
  <c r="N75" i="840"/>
  <c r="AE91" i="840"/>
  <c r="N126" i="840"/>
  <c r="AB39" i="839"/>
  <c r="AA43" i="839"/>
  <c r="N58" i="839"/>
  <c r="N62" i="839"/>
  <c r="AB74" i="839"/>
  <c r="N90" i="839"/>
  <c r="AA92" i="839"/>
  <c r="M106" i="839"/>
  <c r="N111" i="839"/>
  <c r="N7" i="840"/>
  <c r="O21" i="840"/>
  <c r="AE24" i="840"/>
  <c r="AF41" i="840"/>
  <c r="AF91" i="840"/>
  <c r="AE107" i="840"/>
  <c r="AA8" i="839"/>
  <c r="AA59" i="839"/>
  <c r="P91" i="839"/>
  <c r="AA108" i="839"/>
  <c r="AA124" i="839"/>
  <c r="N127" i="839"/>
  <c r="N131" i="839"/>
  <c r="AE57" i="840"/>
  <c r="AE61" i="840"/>
  <c r="M72" i="840"/>
  <c r="AF107" i="840"/>
  <c r="M123" i="840"/>
  <c r="P7" i="839"/>
  <c r="AA24" i="839"/>
  <c r="N41" i="839"/>
  <c r="AB73" i="839"/>
  <c r="N94" i="839"/>
  <c r="AA128" i="839"/>
  <c r="AA132" i="839"/>
  <c r="AE40" i="840"/>
  <c r="AE44" i="840"/>
  <c r="P60" i="840"/>
  <c r="N74" i="840"/>
  <c r="AA91" i="839"/>
  <c r="AA107" i="839"/>
  <c r="AE23" i="840"/>
  <c r="AE27" i="840"/>
  <c r="P43" i="840"/>
  <c r="AE56" i="840"/>
  <c r="N59" i="840"/>
  <c r="N63" i="840"/>
  <c r="N73" i="840"/>
  <c r="AE75" i="840"/>
  <c r="N109" i="840"/>
  <c r="AE126" i="840"/>
  <c r="N5" i="839"/>
  <c r="AA58" i="839"/>
  <c r="AA62" i="839"/>
  <c r="AA111" i="839"/>
  <c r="AE39" i="840"/>
  <c r="P6" i="839"/>
  <c r="AA90" i="839"/>
  <c r="AA131" i="839"/>
  <c r="M106" i="840"/>
  <c r="N39" i="839"/>
  <c r="AA41" i="839"/>
  <c r="P126" i="839"/>
  <c r="P130" i="839"/>
  <c r="AE38" i="840"/>
  <c r="AE74" i="840"/>
  <c r="AE140" i="840"/>
  <c r="P23" i="836"/>
  <c r="N123" i="836"/>
  <c r="AA123" i="836"/>
  <c r="AB123" i="836"/>
  <c r="AC107" i="836" s="1"/>
  <c r="Q40" i="837"/>
  <c r="P40" i="837"/>
  <c r="AA38" i="836"/>
  <c r="N38" i="836"/>
  <c r="AB38" i="836"/>
  <c r="AC22" i="836" s="1"/>
  <c r="Q62" i="836"/>
  <c r="P62" i="836"/>
  <c r="Q41" i="837"/>
  <c r="P41" i="837"/>
  <c r="Q130" i="836"/>
  <c r="P130" i="836"/>
  <c r="Q58" i="837"/>
  <c r="P58" i="837"/>
  <c r="Q58" i="836"/>
  <c r="P58" i="836"/>
  <c r="N106" i="836"/>
  <c r="AB106" i="836"/>
  <c r="AC90" i="836" s="1"/>
  <c r="AA106" i="836"/>
  <c r="P7" i="836"/>
  <c r="Q7" i="836"/>
  <c r="P42" i="836"/>
  <c r="Q42" i="836"/>
  <c r="P62" i="837"/>
  <c r="Q62" i="837"/>
  <c r="Q56" i="836"/>
  <c r="P56" i="836"/>
  <c r="Q91" i="837"/>
  <c r="P91" i="837"/>
  <c r="Q75" i="836"/>
  <c r="P75" i="836"/>
  <c r="P91" i="836"/>
  <c r="Q91" i="836"/>
  <c r="P107" i="837"/>
  <c r="Q107" i="837"/>
  <c r="Q127" i="836"/>
  <c r="N44" i="837"/>
  <c r="M89" i="836"/>
  <c r="M140" i="836"/>
  <c r="AF21" i="837"/>
  <c r="AG5" i="837" s="1"/>
  <c r="M55" i="837"/>
  <c r="N140" i="837"/>
  <c r="P6" i="836"/>
  <c r="N40" i="836"/>
  <c r="P57" i="836"/>
  <c r="AB58" i="836"/>
  <c r="P61" i="836"/>
  <c r="AB62" i="836"/>
  <c r="AA90" i="836"/>
  <c r="N93" i="836"/>
  <c r="P110" i="836"/>
  <c r="N21" i="837"/>
  <c r="N23" i="837"/>
  <c r="N27" i="837"/>
  <c r="N39" i="837"/>
  <c r="AE41" i="837"/>
  <c r="P57" i="837"/>
  <c r="AF58" i="837"/>
  <c r="P61" i="837"/>
  <c r="AF62" i="837"/>
  <c r="N75" i="837"/>
  <c r="N126" i="837"/>
  <c r="N9" i="836"/>
  <c r="O21" i="836"/>
  <c r="N39" i="836"/>
  <c r="M55" i="836"/>
  <c r="AB90" i="836"/>
  <c r="O21" i="837"/>
  <c r="AF41" i="837"/>
  <c r="AE107" i="837"/>
  <c r="M21" i="836"/>
  <c r="N56" i="837"/>
  <c r="AA6" i="836"/>
  <c r="AA57" i="836"/>
  <c r="AA61" i="836"/>
  <c r="N74" i="836"/>
  <c r="AA110" i="836"/>
  <c r="N125" i="836"/>
  <c r="N129" i="836"/>
  <c r="N43" i="837"/>
  <c r="AE57" i="837"/>
  <c r="AE61" i="837"/>
  <c r="M72" i="837"/>
  <c r="AF107" i="837"/>
  <c r="M123" i="837"/>
  <c r="N5" i="836"/>
  <c r="N126" i="836"/>
  <c r="AB22" i="836"/>
  <c r="N43" i="836"/>
  <c r="N73" i="836"/>
  <c r="AA75" i="836"/>
  <c r="N92" i="836"/>
  <c r="P109" i="836"/>
  <c r="N124" i="836"/>
  <c r="AA126" i="836"/>
  <c r="AA130" i="836"/>
  <c r="P7" i="837"/>
  <c r="P22" i="837"/>
  <c r="N26" i="837"/>
  <c r="AE40" i="837"/>
  <c r="AE44" i="837"/>
  <c r="P60" i="837"/>
  <c r="N74" i="837"/>
  <c r="N125" i="837"/>
  <c r="E8" i="835"/>
  <c r="AA5" i="836"/>
  <c r="AA40" i="836"/>
  <c r="AA56" i="836"/>
  <c r="AB75" i="836"/>
  <c r="AA93" i="836"/>
  <c r="AB130" i="836"/>
  <c r="AE23" i="837"/>
  <c r="AE27" i="837"/>
  <c r="AF40" i="837"/>
  <c r="AE56" i="837"/>
  <c r="N59" i="837"/>
  <c r="N63" i="837"/>
  <c r="N73" i="837"/>
  <c r="AE75" i="837"/>
  <c r="AE126" i="837"/>
  <c r="AA9" i="836"/>
  <c r="AB56" i="836"/>
  <c r="M72" i="836"/>
  <c r="N107" i="836"/>
  <c r="AA109" i="836"/>
  <c r="AE39" i="837"/>
  <c r="AE60" i="837"/>
  <c r="P8" i="836"/>
  <c r="AA39" i="836"/>
  <c r="P59" i="836"/>
  <c r="P108" i="836"/>
  <c r="AA125" i="836"/>
  <c r="AA129" i="836"/>
  <c r="AE43" i="837"/>
  <c r="M106" i="837"/>
  <c r="P109" i="837"/>
  <c r="P24" i="836"/>
  <c r="AA43" i="836"/>
  <c r="N90" i="836"/>
  <c r="AA92" i="836"/>
  <c r="AE74" i="837"/>
  <c r="AE140" i="837"/>
  <c r="P25" i="834"/>
  <c r="P74" i="833"/>
  <c r="Q74" i="833"/>
  <c r="Q59" i="833"/>
  <c r="P59" i="833"/>
  <c r="Q24" i="833"/>
  <c r="P24" i="833"/>
  <c r="P76" i="834"/>
  <c r="Q76" i="834"/>
  <c r="P42" i="834"/>
  <c r="Q42" i="834"/>
  <c r="P124" i="834"/>
  <c r="Q124" i="834"/>
  <c r="P109" i="834"/>
  <c r="Q109" i="834"/>
  <c r="P107" i="834"/>
  <c r="Q107" i="834"/>
  <c r="P73" i="834"/>
  <c r="Q73" i="834"/>
  <c r="P57" i="834"/>
  <c r="Q57" i="834"/>
  <c r="P6" i="834"/>
  <c r="Q6" i="834"/>
  <c r="P39" i="833"/>
  <c r="Q39" i="833"/>
  <c r="Q61" i="834"/>
  <c r="P61" i="834"/>
  <c r="P59" i="834"/>
  <c r="Q59" i="834"/>
  <c r="P93" i="833"/>
  <c r="Q93" i="833"/>
  <c r="P43" i="833"/>
  <c r="Q43" i="833"/>
  <c r="P6" i="833"/>
  <c r="Q6" i="833"/>
  <c r="P63" i="834"/>
  <c r="Q63" i="834"/>
  <c r="P129" i="833"/>
  <c r="Q129" i="833"/>
  <c r="P56" i="833"/>
  <c r="Q56" i="833"/>
  <c r="P41" i="833"/>
  <c r="Q41" i="833"/>
  <c r="P91" i="834"/>
  <c r="Q91" i="834"/>
  <c r="P75" i="833"/>
  <c r="Q75" i="833"/>
  <c r="Q73" i="833"/>
  <c r="P73" i="833"/>
  <c r="P110" i="833"/>
  <c r="Q110" i="833"/>
  <c r="P108" i="834"/>
  <c r="Q108" i="834"/>
  <c r="P5" i="834"/>
  <c r="Q5" i="834"/>
  <c r="P58" i="834"/>
  <c r="Q58" i="834"/>
  <c r="P124" i="833"/>
  <c r="Q124" i="833"/>
  <c r="Q92" i="833"/>
  <c r="P92" i="833"/>
  <c r="P40" i="833"/>
  <c r="Q40" i="833"/>
  <c r="P22" i="833"/>
  <c r="Q22" i="833"/>
  <c r="P106" i="834"/>
  <c r="P89" i="833"/>
  <c r="Q89" i="833"/>
  <c r="R73" i="833" s="1"/>
  <c r="P57" i="833"/>
  <c r="Q57" i="833"/>
  <c r="P90" i="834"/>
  <c r="Q90" i="834"/>
  <c r="N130" i="833"/>
  <c r="N126" i="833"/>
  <c r="AA108" i="833"/>
  <c r="AB92" i="833"/>
  <c r="AB43" i="833"/>
  <c r="P42" i="833"/>
  <c r="N23" i="833"/>
  <c r="AA8" i="833"/>
  <c r="N125" i="834"/>
  <c r="N74" i="834"/>
  <c r="N72" i="834"/>
  <c r="P60" i="834"/>
  <c r="AE44" i="834"/>
  <c r="AE40" i="834"/>
  <c r="N26" i="834"/>
  <c r="P22" i="834"/>
  <c r="P7" i="834"/>
  <c r="N131" i="833"/>
  <c r="Q128" i="833"/>
  <c r="N127" i="833"/>
  <c r="AA124" i="833"/>
  <c r="N107" i="833"/>
  <c r="M72" i="833"/>
  <c r="AB40" i="833"/>
  <c r="N126" i="834"/>
  <c r="N75" i="834"/>
  <c r="AF72" i="834"/>
  <c r="AG56" i="834" s="1"/>
  <c r="AF62" i="834"/>
  <c r="AF58" i="834"/>
  <c r="AE41" i="834"/>
  <c r="N39" i="834"/>
  <c r="N27" i="834"/>
  <c r="N23" i="834"/>
  <c r="N21" i="834"/>
  <c r="N108" i="833"/>
  <c r="AA40" i="833"/>
  <c r="M140" i="833"/>
  <c r="AB89" i="833"/>
  <c r="AC73" i="833" s="1"/>
  <c r="AA75" i="833"/>
  <c r="M38" i="833"/>
  <c r="M140" i="834"/>
  <c r="M38" i="834"/>
  <c r="AE5" i="834"/>
  <c r="M123" i="833"/>
  <c r="AA89" i="833"/>
  <c r="AF109" i="834"/>
  <c r="AF59" i="834"/>
  <c r="M55" i="834"/>
  <c r="AF21" i="834"/>
  <c r="AG5" i="834" s="1"/>
  <c r="AF6" i="834"/>
  <c r="AB130" i="833"/>
  <c r="AB126" i="833"/>
  <c r="AB106" i="833"/>
  <c r="AC90" i="833" s="1"/>
  <c r="AB90" i="833"/>
  <c r="AB23" i="833"/>
  <c r="AF125" i="834"/>
  <c r="AE109" i="834"/>
  <c r="AF74" i="834"/>
  <c r="AF26" i="834"/>
  <c r="AE6" i="834"/>
  <c r="AB111" i="833"/>
  <c r="AB62" i="833"/>
  <c r="AB58" i="833"/>
  <c r="AB7" i="833"/>
  <c r="M89" i="834"/>
  <c r="AF43" i="834"/>
  <c r="AB107" i="833"/>
  <c r="M21" i="833"/>
  <c r="AF39" i="834"/>
  <c r="AF7" i="834"/>
  <c r="AB127" i="833"/>
  <c r="Q111" i="833"/>
  <c r="Q90" i="833"/>
  <c r="Q58" i="833"/>
  <c r="Q7" i="833"/>
  <c r="AF126" i="834"/>
  <c r="AF75" i="834"/>
  <c r="Q43" i="834"/>
  <c r="AF27" i="834"/>
  <c r="AF23" i="834"/>
  <c r="P43" i="830"/>
  <c r="Q43" i="830"/>
  <c r="Q112" i="830"/>
  <c r="P112" i="830"/>
  <c r="P91" i="831"/>
  <c r="Q91" i="831"/>
  <c r="P107" i="831"/>
  <c r="Q107" i="831"/>
  <c r="N38" i="830"/>
  <c r="AB38" i="830"/>
  <c r="AC22" i="830" s="1"/>
  <c r="AA38" i="830"/>
  <c r="P134" i="830"/>
  <c r="Q134" i="830"/>
  <c r="Q60" i="831"/>
  <c r="P60" i="831"/>
  <c r="F2" i="830"/>
  <c r="P73" i="830"/>
  <c r="Q73" i="830"/>
  <c r="N55" i="830"/>
  <c r="AB55" i="830"/>
  <c r="AC39" i="830" s="1"/>
  <c r="AA55" i="830"/>
  <c r="P107" i="830"/>
  <c r="Q107" i="830"/>
  <c r="P130" i="830"/>
  <c r="Q130" i="830"/>
  <c r="Q7" i="831"/>
  <c r="P7" i="831"/>
  <c r="Q22" i="831"/>
  <c r="P22" i="831"/>
  <c r="P43" i="831"/>
  <c r="Q43" i="831"/>
  <c r="N21" i="831"/>
  <c r="AF21" i="831"/>
  <c r="AG5" i="831" s="1"/>
  <c r="AE21" i="831"/>
  <c r="Q108" i="831"/>
  <c r="P108" i="831"/>
  <c r="AB72" i="830"/>
  <c r="AC56" i="830" s="1"/>
  <c r="AA72" i="830"/>
  <c r="N72" i="830"/>
  <c r="P27" i="831"/>
  <c r="Q27" i="831"/>
  <c r="P126" i="830"/>
  <c r="Q126" i="830"/>
  <c r="N89" i="831"/>
  <c r="AF89" i="831"/>
  <c r="AG73" i="831" s="1"/>
  <c r="AE89" i="831"/>
  <c r="P24" i="830"/>
  <c r="Q24" i="830"/>
  <c r="P23" i="831"/>
  <c r="Q23" i="831"/>
  <c r="P39" i="831"/>
  <c r="Q39" i="831"/>
  <c r="P75" i="831"/>
  <c r="Q75" i="831"/>
  <c r="G8" i="829"/>
  <c r="AB9" i="830"/>
  <c r="AA39" i="830"/>
  <c r="N42" i="830"/>
  <c r="AB60" i="830"/>
  <c r="AB109" i="830"/>
  <c r="AB113" i="830"/>
  <c r="N23" i="830"/>
  <c r="AB43" i="830"/>
  <c r="N125" i="830"/>
  <c r="N129" i="830"/>
  <c r="N133" i="830"/>
  <c r="N5" i="831"/>
  <c r="N42" i="831"/>
  <c r="P7" i="830"/>
  <c r="N22" i="830"/>
  <c r="AA24" i="830"/>
  <c r="N41" i="830"/>
  <c r="AB73" i="830"/>
  <c r="M89" i="830"/>
  <c r="P90" i="830"/>
  <c r="N94" i="830"/>
  <c r="P111" i="830"/>
  <c r="N124" i="830"/>
  <c r="H1" i="831"/>
  <c r="P6" i="831"/>
  <c r="AF7" i="831"/>
  <c r="AE22" i="831"/>
  <c r="N25" i="831"/>
  <c r="AF39" i="831"/>
  <c r="AE43" i="831"/>
  <c r="AF60" i="831"/>
  <c r="N77" i="831"/>
  <c r="AE91" i="831"/>
  <c r="AF108" i="831"/>
  <c r="N126" i="831"/>
  <c r="N6" i="830"/>
  <c r="AB24" i="830"/>
  <c r="AA42" i="830"/>
  <c r="N57" i="830"/>
  <c r="N61" i="830"/>
  <c r="K140" i="830"/>
  <c r="K55" i="831"/>
  <c r="M21" i="830"/>
  <c r="N56" i="830"/>
  <c r="AA62" i="830"/>
  <c r="N75" i="830"/>
  <c r="M123" i="830"/>
  <c r="N128" i="830"/>
  <c r="N132" i="830"/>
  <c r="N41" i="831"/>
  <c r="M123" i="831"/>
  <c r="AA23" i="830"/>
  <c r="AA90" i="830"/>
  <c r="N93" i="830"/>
  <c r="P110" i="830"/>
  <c r="AA125" i="830"/>
  <c r="AA129" i="830"/>
  <c r="AA133" i="830"/>
  <c r="M140" i="830"/>
  <c r="N24" i="831"/>
  <c r="AE42" i="831"/>
  <c r="M55" i="831"/>
  <c r="P58" i="831"/>
  <c r="AE73" i="831"/>
  <c r="N76" i="831"/>
  <c r="N125" i="831"/>
  <c r="N9" i="830"/>
  <c r="N39" i="830"/>
  <c r="AA41" i="830"/>
  <c r="N60" i="830"/>
  <c r="AA94" i="830"/>
  <c r="N109" i="830"/>
  <c r="N113" i="830"/>
  <c r="AE5" i="831"/>
  <c r="AE25" i="831"/>
  <c r="M38" i="831"/>
  <c r="AF73" i="831"/>
  <c r="AE77" i="831"/>
  <c r="AE126" i="831"/>
  <c r="AA124" i="830"/>
  <c r="AF5" i="831"/>
  <c r="AB22" i="830"/>
  <c r="AA75" i="830"/>
  <c r="AA128" i="830"/>
  <c r="AA132" i="830"/>
  <c r="AE41" i="831"/>
  <c r="P61" i="831"/>
  <c r="M106" i="831"/>
  <c r="P109" i="831"/>
  <c r="H1" i="830"/>
  <c r="AA5" i="830"/>
  <c r="AA40" i="830"/>
  <c r="AA56" i="830"/>
  <c r="P74" i="830"/>
  <c r="AA93" i="830"/>
  <c r="P127" i="830"/>
  <c r="P131" i="830"/>
  <c r="P135" i="830"/>
  <c r="AE24" i="831"/>
  <c r="P40" i="831"/>
  <c r="P44" i="831"/>
  <c r="AE76" i="831"/>
  <c r="AB56" i="830"/>
  <c r="Q61" i="827"/>
  <c r="P61" i="827"/>
  <c r="AA89" i="827"/>
  <c r="N89" i="827"/>
  <c r="AB89" i="827"/>
  <c r="AC73" i="827" s="1"/>
  <c r="Q112" i="827"/>
  <c r="P112" i="827"/>
  <c r="Q109" i="828"/>
  <c r="P109" i="828"/>
  <c r="Q108" i="827"/>
  <c r="P108" i="827"/>
  <c r="Q7" i="828"/>
  <c r="P7" i="828"/>
  <c r="Q124" i="828"/>
  <c r="P124" i="828"/>
  <c r="Q57" i="827"/>
  <c r="P57" i="827"/>
  <c r="Q22" i="828"/>
  <c r="P22" i="828"/>
  <c r="Q60" i="827"/>
  <c r="P60" i="827"/>
  <c r="N89" i="828"/>
  <c r="AF89" i="828"/>
  <c r="AG73" i="828" s="1"/>
  <c r="AE89" i="828"/>
  <c r="Q113" i="827"/>
  <c r="P113" i="827"/>
  <c r="AE55" i="828"/>
  <c r="Q62" i="828"/>
  <c r="P62" i="828"/>
  <c r="N106" i="828"/>
  <c r="AF106" i="828"/>
  <c r="AG90" i="828" s="1"/>
  <c r="AE106" i="828"/>
  <c r="Q108" i="828"/>
  <c r="P108" i="828"/>
  <c r="Q109" i="827"/>
  <c r="P109" i="827"/>
  <c r="Q58" i="828"/>
  <c r="P58" i="828"/>
  <c r="Q60" i="828"/>
  <c r="P60" i="828"/>
  <c r="I3" i="826"/>
  <c r="F2" i="827"/>
  <c r="AB22" i="827"/>
  <c r="M38" i="827"/>
  <c r="N43" i="827"/>
  <c r="AB57" i="827"/>
  <c r="AB61" i="827"/>
  <c r="N73" i="827"/>
  <c r="N92" i="827"/>
  <c r="AB109" i="827"/>
  <c r="AB113" i="827"/>
  <c r="AA127" i="827"/>
  <c r="AA131" i="827"/>
  <c r="AA135" i="827"/>
  <c r="N26" i="828"/>
  <c r="AE40" i="828"/>
  <c r="N72" i="828"/>
  <c r="N74" i="828"/>
  <c r="N78" i="828"/>
  <c r="N90" i="828"/>
  <c r="H1" i="827"/>
  <c r="N8" i="827"/>
  <c r="N59" i="827"/>
  <c r="P74" i="827"/>
  <c r="M106" i="827"/>
  <c r="P107" i="827"/>
  <c r="P126" i="827"/>
  <c r="P130" i="827"/>
  <c r="P43" i="828"/>
  <c r="M140" i="828"/>
  <c r="N42" i="827"/>
  <c r="N72" i="827"/>
  <c r="N91" i="827"/>
  <c r="N95" i="827"/>
  <c r="N124" i="827"/>
  <c r="H1" i="828"/>
  <c r="N25" i="828"/>
  <c r="AF60" i="828"/>
  <c r="N77" i="828"/>
  <c r="AF108" i="828"/>
  <c r="N126" i="828"/>
  <c r="N7" i="827"/>
  <c r="AB39" i="827"/>
  <c r="N58" i="827"/>
  <c r="N62" i="827"/>
  <c r="N90" i="827"/>
  <c r="N110" i="827"/>
  <c r="AF22" i="828"/>
  <c r="N22" i="827"/>
  <c r="AA24" i="827"/>
  <c r="N41" i="827"/>
  <c r="AB73" i="827"/>
  <c r="N94" i="827"/>
  <c r="N123" i="827"/>
  <c r="M140" i="827"/>
  <c r="N24" i="828"/>
  <c r="AE42" i="828"/>
  <c r="AE73" i="828"/>
  <c r="N76" i="828"/>
  <c r="AF90" i="828"/>
  <c r="N125" i="828"/>
  <c r="P23" i="827"/>
  <c r="AA42" i="827"/>
  <c r="AA91" i="827"/>
  <c r="AA95" i="827"/>
  <c r="P128" i="827"/>
  <c r="AE25" i="828"/>
  <c r="M38" i="828"/>
  <c r="P41" i="828"/>
  <c r="AF73" i="828"/>
  <c r="AE77" i="828"/>
  <c r="AE126" i="828"/>
  <c r="AA7" i="827"/>
  <c r="M21" i="827"/>
  <c r="AA58" i="827"/>
  <c r="AA62" i="827"/>
  <c r="AA110" i="827"/>
  <c r="AA124" i="827"/>
  <c r="M21" i="828"/>
  <c r="AE72" i="828"/>
  <c r="AA90" i="827"/>
  <c r="N39" i="827"/>
  <c r="AA41" i="827"/>
  <c r="AA94" i="827"/>
  <c r="AA123" i="827"/>
  <c r="AE24" i="828"/>
  <c r="AE76" i="828"/>
  <c r="Q61" i="824"/>
  <c r="P61" i="824"/>
  <c r="Q91" i="825"/>
  <c r="P91" i="825"/>
  <c r="Q43" i="825"/>
  <c r="P43" i="825"/>
  <c r="P21" i="825"/>
  <c r="Q21" i="825"/>
  <c r="R5" i="825" s="1"/>
  <c r="P27" i="825"/>
  <c r="Q27" i="825"/>
  <c r="P39" i="825"/>
  <c r="Q39" i="825"/>
  <c r="Q107" i="825"/>
  <c r="P107" i="825"/>
  <c r="Q57" i="824"/>
  <c r="P57" i="824"/>
  <c r="Q134" i="824"/>
  <c r="P134" i="824"/>
  <c r="P23" i="825"/>
  <c r="Q23" i="825"/>
  <c r="Q124" i="825"/>
  <c r="P124" i="825"/>
  <c r="P41" i="824"/>
  <c r="Q41" i="824"/>
  <c r="Q9" i="824"/>
  <c r="P9" i="824"/>
  <c r="P94" i="824"/>
  <c r="Q94" i="824"/>
  <c r="Q130" i="824"/>
  <c r="P130" i="824"/>
  <c r="I3" i="823"/>
  <c r="F2" i="824"/>
  <c r="Q90" i="824"/>
  <c r="P90" i="824"/>
  <c r="Q7" i="825"/>
  <c r="AF72" i="825"/>
  <c r="AG56" i="825" s="1"/>
  <c r="AE72" i="825"/>
  <c r="N72" i="825"/>
  <c r="N89" i="825"/>
  <c r="AF89" i="825"/>
  <c r="AG73" i="825" s="1"/>
  <c r="AE89" i="825"/>
  <c r="Q106" i="825"/>
  <c r="R90" i="825" s="1"/>
  <c r="P106" i="825"/>
  <c r="Q56" i="824"/>
  <c r="P56" i="824"/>
  <c r="Q22" i="825"/>
  <c r="P22" i="825"/>
  <c r="P75" i="824"/>
  <c r="Q126" i="824"/>
  <c r="P126" i="824"/>
  <c r="AB22" i="824"/>
  <c r="AB58" i="824"/>
  <c r="AB62" i="824"/>
  <c r="AA90" i="824"/>
  <c r="AB110" i="824"/>
  <c r="AB114" i="824"/>
  <c r="AA127" i="824"/>
  <c r="AA131" i="824"/>
  <c r="AA135" i="824"/>
  <c r="P108" i="825"/>
  <c r="H1" i="824"/>
  <c r="N8" i="824"/>
  <c r="AA21" i="824"/>
  <c r="N39" i="824"/>
  <c r="AA41" i="824"/>
  <c r="M55" i="824"/>
  <c r="AB90" i="824"/>
  <c r="AA94" i="824"/>
  <c r="N6" i="825"/>
  <c r="AE23" i="825"/>
  <c r="AE27" i="825"/>
  <c r="AE56" i="825"/>
  <c r="N59" i="825"/>
  <c r="N63" i="825"/>
  <c r="N73" i="825"/>
  <c r="M140" i="825"/>
  <c r="M38" i="824"/>
  <c r="N43" i="824"/>
  <c r="N73" i="824"/>
  <c r="N92" i="824"/>
  <c r="P108" i="824"/>
  <c r="P112" i="824"/>
  <c r="N124" i="824"/>
  <c r="AA126" i="824"/>
  <c r="H1" i="825"/>
  <c r="N25" i="825"/>
  <c r="AF39" i="825"/>
  <c r="N126" i="825"/>
  <c r="N7" i="824"/>
  <c r="M106" i="824"/>
  <c r="P107" i="824"/>
  <c r="N111" i="824"/>
  <c r="AB126" i="824"/>
  <c r="AB130" i="824"/>
  <c r="P133" i="824"/>
  <c r="AB134" i="824"/>
  <c r="P42" i="825"/>
  <c r="AF43" i="825"/>
  <c r="N58" i="825"/>
  <c r="AA8" i="824"/>
  <c r="N23" i="824"/>
  <c r="AA60" i="824"/>
  <c r="M72" i="824"/>
  <c r="M123" i="824"/>
  <c r="N128" i="824"/>
  <c r="N132" i="824"/>
  <c r="AE6" i="825"/>
  <c r="AE21" i="825"/>
  <c r="AE59" i="825"/>
  <c r="AE63" i="825"/>
  <c r="M123" i="825"/>
  <c r="N22" i="824"/>
  <c r="AA39" i="824"/>
  <c r="N42" i="824"/>
  <c r="P59" i="824"/>
  <c r="AA74" i="824"/>
  <c r="M140" i="824"/>
  <c r="AF21" i="825"/>
  <c r="AG5" i="825" s="1"/>
  <c r="M55" i="825"/>
  <c r="P62" i="825"/>
  <c r="AE73" i="825"/>
  <c r="AE106" i="825"/>
  <c r="N125" i="825"/>
  <c r="AA43" i="824"/>
  <c r="N58" i="824"/>
  <c r="N62" i="824"/>
  <c r="AA92" i="824"/>
  <c r="N110" i="824"/>
  <c r="N114" i="824"/>
  <c r="AE25" i="825"/>
  <c r="M38" i="825"/>
  <c r="N57" i="825"/>
  <c r="N61" i="825"/>
  <c r="AF73" i="825"/>
  <c r="AF106" i="825"/>
  <c r="AG90" i="825" s="1"/>
  <c r="N109" i="825"/>
  <c r="AE126" i="825"/>
  <c r="AA73" i="824"/>
  <c r="AA124" i="824"/>
  <c r="AA23" i="824"/>
  <c r="AB73" i="824"/>
  <c r="AA128" i="824"/>
  <c r="AA132" i="824"/>
  <c r="AE41" i="825"/>
  <c r="AA42" i="824"/>
  <c r="AA91" i="824"/>
  <c r="AA95" i="824"/>
  <c r="P127" i="824"/>
  <c r="P131" i="824"/>
  <c r="P135" i="824"/>
  <c r="AE24" i="825"/>
  <c r="P40" i="825"/>
  <c r="P44" i="825"/>
  <c r="P56" i="825"/>
  <c r="N21" i="821"/>
  <c r="AA21" i="821"/>
  <c r="AB21" i="821"/>
  <c r="AC5" i="821" s="1"/>
  <c r="Q75" i="821"/>
  <c r="P75" i="821"/>
  <c r="Q129" i="821"/>
  <c r="P129" i="821"/>
  <c r="Q40" i="822"/>
  <c r="P40" i="822"/>
  <c r="P45" i="822"/>
  <c r="Q132" i="821"/>
  <c r="P132" i="821"/>
  <c r="Q9" i="821"/>
  <c r="P9" i="821"/>
  <c r="P114" i="821"/>
  <c r="Q114" i="821"/>
  <c r="Q127" i="821"/>
  <c r="P127" i="821"/>
  <c r="Q91" i="821"/>
  <c r="P91" i="821"/>
  <c r="P93" i="821"/>
  <c r="Q93" i="821"/>
  <c r="Q41" i="822"/>
  <c r="P41" i="822"/>
  <c r="P135" i="821"/>
  <c r="Q135" i="821"/>
  <c r="Q110" i="821"/>
  <c r="P110" i="821"/>
  <c r="I3" i="820"/>
  <c r="F2" i="821"/>
  <c r="Q59" i="821"/>
  <c r="P59" i="821"/>
  <c r="P74" i="821"/>
  <c r="Q74" i="821"/>
  <c r="Q128" i="821"/>
  <c r="P128" i="821"/>
  <c r="Q133" i="821"/>
  <c r="P133" i="821"/>
  <c r="AF21" i="822"/>
  <c r="AG5" i="822" s="1"/>
  <c r="AE21" i="822"/>
  <c r="N21" i="822"/>
  <c r="N38" i="822"/>
  <c r="AF38" i="822"/>
  <c r="AG22" i="822" s="1"/>
  <c r="P44" i="822"/>
  <c r="Q44" i="822"/>
  <c r="AF89" i="822"/>
  <c r="AG73" i="822" s="1"/>
  <c r="AA89" i="821"/>
  <c r="N89" i="821"/>
  <c r="AB89" i="821"/>
  <c r="AC73" i="821" s="1"/>
  <c r="P107" i="822"/>
  <c r="Q107" i="822"/>
  <c r="Q39" i="821"/>
  <c r="P39" i="821"/>
  <c r="Q43" i="821"/>
  <c r="P43" i="821"/>
  <c r="Q92" i="821"/>
  <c r="P92" i="821"/>
  <c r="Q131" i="821"/>
  <c r="P131" i="821"/>
  <c r="P91" i="822"/>
  <c r="Q91" i="822"/>
  <c r="AB6" i="821"/>
  <c r="AB22" i="821"/>
  <c r="M38" i="821"/>
  <c r="Q44" i="821"/>
  <c r="AB60" i="821"/>
  <c r="N73" i="821"/>
  <c r="AA75" i="821"/>
  <c r="AB111" i="821"/>
  <c r="AA128" i="821"/>
  <c r="AA132" i="821"/>
  <c r="Q24" i="822"/>
  <c r="AE41" i="822"/>
  <c r="AE45" i="822"/>
  <c r="AB5" i="821"/>
  <c r="AA9" i="821"/>
  <c r="N24" i="821"/>
  <c r="AA59" i="821"/>
  <c r="M72" i="821"/>
  <c r="AB93" i="821"/>
  <c r="AA110" i="821"/>
  <c r="AA114" i="821"/>
  <c r="N126" i="821"/>
  <c r="N130" i="821"/>
  <c r="N134" i="821"/>
  <c r="P23" i="822"/>
  <c r="P27" i="822"/>
  <c r="N43" i="822"/>
  <c r="AF56" i="822"/>
  <c r="AE60" i="822"/>
  <c r="P74" i="822"/>
  <c r="P90" i="822"/>
  <c r="N140" i="822"/>
  <c r="P8" i="821"/>
  <c r="AB9" i="821"/>
  <c r="AA39" i="821"/>
  <c r="N42" i="821"/>
  <c r="P58" i="821"/>
  <c r="AB59" i="821"/>
  <c r="AA74" i="821"/>
  <c r="P109" i="821"/>
  <c r="AB110" i="821"/>
  <c r="P113" i="821"/>
  <c r="AB114" i="821"/>
  <c r="AA127" i="821"/>
  <c r="AA131" i="821"/>
  <c r="AA135" i="821"/>
  <c r="P7" i="822"/>
  <c r="N26" i="822"/>
  <c r="AE40" i="822"/>
  <c r="AE44" i="822"/>
  <c r="P63" i="822"/>
  <c r="P73" i="822"/>
  <c r="AE91" i="822"/>
  <c r="N126" i="822"/>
  <c r="AB127" i="821"/>
  <c r="AB131" i="821"/>
  <c r="AB135" i="821"/>
  <c r="N6" i="822"/>
  <c r="AF40" i="822"/>
  <c r="AF44" i="822"/>
  <c r="N58" i="822"/>
  <c r="N62" i="822"/>
  <c r="AF91" i="822"/>
  <c r="AE107" i="822"/>
  <c r="N23" i="821"/>
  <c r="N56" i="821"/>
  <c r="N107" i="821"/>
  <c r="AA113" i="821"/>
  <c r="N5" i="822"/>
  <c r="AE59" i="822"/>
  <c r="AE63" i="822"/>
  <c r="AF107" i="822"/>
  <c r="M123" i="822"/>
  <c r="AA24" i="821"/>
  <c r="P61" i="821"/>
  <c r="P90" i="821"/>
  <c r="P112" i="821"/>
  <c r="AA126" i="821"/>
  <c r="AA130" i="821"/>
  <c r="AA134" i="821"/>
  <c r="AE43" i="822"/>
  <c r="AE73" i="822"/>
  <c r="N125" i="822"/>
  <c r="N6" i="821"/>
  <c r="M55" i="821"/>
  <c r="N60" i="821"/>
  <c r="M106" i="821"/>
  <c r="AE26" i="822"/>
  <c r="AF73" i="822"/>
  <c r="AE126" i="822"/>
  <c r="N5" i="821"/>
  <c r="P22" i="821"/>
  <c r="P41" i="821"/>
  <c r="M123" i="821"/>
  <c r="N56" i="822"/>
  <c r="AA23" i="821"/>
  <c r="P111" i="821"/>
  <c r="M140" i="821"/>
  <c r="M106" i="822"/>
  <c r="AA41" i="821"/>
  <c r="AA56" i="821"/>
  <c r="AA107" i="821"/>
  <c r="AE140" i="822"/>
  <c r="AF5" i="822"/>
  <c r="Q124" i="819"/>
  <c r="P124" i="819"/>
  <c r="Q74" i="818"/>
  <c r="P74" i="818"/>
  <c r="Q9" i="818"/>
  <c r="P9" i="818"/>
  <c r="N38" i="818"/>
  <c r="AB38" i="818"/>
  <c r="AC22" i="818" s="1"/>
  <c r="AA38" i="818"/>
  <c r="Q135" i="818"/>
  <c r="P135" i="818"/>
  <c r="N21" i="819"/>
  <c r="AF21" i="819"/>
  <c r="AG5" i="819" s="1"/>
  <c r="AE21" i="819"/>
  <c r="N89" i="819"/>
  <c r="AF89" i="819"/>
  <c r="AG73" i="819" s="1"/>
  <c r="AE89" i="819"/>
  <c r="AE55" i="819"/>
  <c r="Q107" i="819"/>
  <c r="P107" i="819"/>
  <c r="P108" i="818"/>
  <c r="Q108" i="818"/>
  <c r="Q91" i="819"/>
  <c r="P91" i="819"/>
  <c r="P58" i="818"/>
  <c r="Q58" i="818"/>
  <c r="Q75" i="818"/>
  <c r="P75" i="818"/>
  <c r="Q43" i="819"/>
  <c r="P43" i="819"/>
  <c r="Q131" i="818"/>
  <c r="P131" i="818"/>
  <c r="Q127" i="818"/>
  <c r="P127" i="818"/>
  <c r="P108" i="819"/>
  <c r="Q108" i="819"/>
  <c r="AB55" i="818"/>
  <c r="AC39" i="818" s="1"/>
  <c r="AA55" i="818"/>
  <c r="N55" i="818"/>
  <c r="P43" i="818"/>
  <c r="Q43" i="818"/>
  <c r="P60" i="819"/>
  <c r="Q60" i="819"/>
  <c r="P8" i="818"/>
  <c r="Q8" i="818"/>
  <c r="F2" i="818"/>
  <c r="N72" i="818"/>
  <c r="AB72" i="818"/>
  <c r="AC56" i="818" s="1"/>
  <c r="AA72" i="818"/>
  <c r="Q59" i="818"/>
  <c r="P59" i="818"/>
  <c r="P112" i="818"/>
  <c r="Q112" i="818"/>
  <c r="Q134" i="818"/>
  <c r="P134" i="818"/>
  <c r="Q44" i="819"/>
  <c r="P44" i="819"/>
  <c r="Q107" i="818"/>
  <c r="P7" i="819"/>
  <c r="Q7" i="819"/>
  <c r="P22" i="819"/>
  <c r="Q22" i="819"/>
  <c r="AF72" i="819"/>
  <c r="AG56" i="819" s="1"/>
  <c r="AE72" i="819"/>
  <c r="N72" i="819"/>
  <c r="N7" i="818"/>
  <c r="P24" i="818"/>
  <c r="N57" i="818"/>
  <c r="N61" i="818"/>
  <c r="N90" i="818"/>
  <c r="M106" i="818"/>
  <c r="N111" i="818"/>
  <c r="P126" i="818"/>
  <c r="AB127" i="818"/>
  <c r="P130" i="818"/>
  <c r="AB131" i="818"/>
  <c r="N6" i="819"/>
  <c r="N59" i="819"/>
  <c r="N63" i="819"/>
  <c r="N73" i="819"/>
  <c r="AA8" i="818"/>
  <c r="N23" i="818"/>
  <c r="P42" i="818"/>
  <c r="AB43" i="818"/>
  <c r="N56" i="818"/>
  <c r="AA58" i="818"/>
  <c r="P91" i="818"/>
  <c r="AA108" i="818"/>
  <c r="AA112" i="818"/>
  <c r="N5" i="819"/>
  <c r="AE7" i="819"/>
  <c r="P26" i="819"/>
  <c r="N42" i="819"/>
  <c r="P74" i="819"/>
  <c r="P90" i="819"/>
  <c r="N140" i="819"/>
  <c r="AB8" i="818"/>
  <c r="AB58" i="818"/>
  <c r="O106" i="818"/>
  <c r="AB108" i="818"/>
  <c r="H1" i="819"/>
  <c r="AF7" i="819"/>
  <c r="AE22" i="819"/>
  <c r="N25" i="819"/>
  <c r="AE43" i="819"/>
  <c r="AF60" i="819"/>
  <c r="AE91" i="819"/>
  <c r="AF108" i="819"/>
  <c r="N126" i="819"/>
  <c r="N6" i="818"/>
  <c r="AA42" i="818"/>
  <c r="N60" i="818"/>
  <c r="N89" i="818"/>
  <c r="N110" i="818"/>
  <c r="P129" i="818"/>
  <c r="P133" i="818"/>
  <c r="AB134" i="818"/>
  <c r="AF22" i="819"/>
  <c r="AE26" i="819"/>
  <c r="AF43" i="819"/>
  <c r="AF91" i="819"/>
  <c r="AE107" i="819"/>
  <c r="N5" i="818"/>
  <c r="AA7" i="818"/>
  <c r="M21" i="818"/>
  <c r="P22" i="818"/>
  <c r="P41" i="818"/>
  <c r="AA57" i="818"/>
  <c r="AA61" i="818"/>
  <c r="P94" i="818"/>
  <c r="AA111" i="818"/>
  <c r="M123" i="818"/>
  <c r="P124" i="818"/>
  <c r="N128" i="818"/>
  <c r="N132" i="818"/>
  <c r="AE6" i="819"/>
  <c r="K38" i="819"/>
  <c r="AE59" i="819"/>
  <c r="AE63" i="819"/>
  <c r="AF107" i="819"/>
  <c r="M123" i="819"/>
  <c r="AA23" i="818"/>
  <c r="N40" i="818"/>
  <c r="N44" i="818"/>
  <c r="AA90" i="818"/>
  <c r="N93" i="818"/>
  <c r="M140" i="818"/>
  <c r="AE42" i="819"/>
  <c r="P58" i="819"/>
  <c r="P62" i="819"/>
  <c r="AE73" i="819"/>
  <c r="AA56" i="818"/>
  <c r="AA94" i="818"/>
  <c r="N109" i="818"/>
  <c r="N113" i="818"/>
  <c r="AE5" i="819"/>
  <c r="AE25" i="819"/>
  <c r="M38" i="819"/>
  <c r="P41" i="819"/>
  <c r="N57" i="819"/>
  <c r="N61" i="819"/>
  <c r="AF73" i="819"/>
  <c r="N109" i="819"/>
  <c r="AE126" i="819"/>
  <c r="AA6" i="818"/>
  <c r="AB56" i="818"/>
  <c r="AA60" i="818"/>
  <c r="AA89" i="818"/>
  <c r="AA110" i="818"/>
  <c r="AF5" i="819"/>
  <c r="N56" i="819"/>
  <c r="P39" i="818"/>
  <c r="AA128" i="818"/>
  <c r="AA132" i="818"/>
  <c r="M106" i="819"/>
  <c r="AA5" i="818"/>
  <c r="AA93" i="818"/>
  <c r="AE24" i="819"/>
  <c r="Q107" i="815"/>
  <c r="P107" i="815"/>
  <c r="N89" i="816"/>
  <c r="AF89" i="816"/>
  <c r="AG73" i="816" s="1"/>
  <c r="AE89" i="816"/>
  <c r="Q23" i="815"/>
  <c r="P23" i="815"/>
  <c r="P39" i="816"/>
  <c r="Q39" i="816"/>
  <c r="Q43" i="816"/>
  <c r="P43" i="816"/>
  <c r="N72" i="815"/>
  <c r="AB72" i="815"/>
  <c r="AC56" i="815" s="1"/>
  <c r="AA72" i="815"/>
  <c r="Q129" i="815"/>
  <c r="P129" i="815"/>
  <c r="P27" i="816"/>
  <c r="Q27" i="816"/>
  <c r="Q123" i="815"/>
  <c r="R107" i="815" s="1"/>
  <c r="P123" i="815"/>
  <c r="N21" i="816"/>
  <c r="AF21" i="816"/>
  <c r="AG5" i="816" s="1"/>
  <c r="AE21" i="816"/>
  <c r="Q22" i="816"/>
  <c r="P22" i="816"/>
  <c r="Q44" i="816"/>
  <c r="P44" i="816"/>
  <c r="F2" i="815"/>
  <c r="I3" i="814"/>
  <c r="Q7" i="816"/>
  <c r="P7" i="816"/>
  <c r="Q130" i="815"/>
  <c r="P130" i="815"/>
  <c r="AE72" i="816"/>
  <c r="N72" i="816"/>
  <c r="AA38" i="815"/>
  <c r="N38" i="815"/>
  <c r="AB38" i="815"/>
  <c r="AC22" i="815" s="1"/>
  <c r="Q24" i="815"/>
  <c r="P24" i="815"/>
  <c r="P42" i="815"/>
  <c r="Q42" i="815"/>
  <c r="Q125" i="815"/>
  <c r="P125" i="815"/>
  <c r="Q134" i="815"/>
  <c r="P134" i="815"/>
  <c r="AA140" i="815"/>
  <c r="N140" i="815"/>
  <c r="AB140" i="815"/>
  <c r="AC124" i="815" s="1"/>
  <c r="Q40" i="816"/>
  <c r="P40" i="816"/>
  <c r="Q61" i="815"/>
  <c r="P61" i="815"/>
  <c r="Q126" i="815"/>
  <c r="P126" i="815"/>
  <c r="P91" i="816"/>
  <c r="Q91" i="816"/>
  <c r="Q57" i="815"/>
  <c r="P57" i="815"/>
  <c r="Q107" i="816"/>
  <c r="P107" i="816"/>
  <c r="Q133" i="815"/>
  <c r="P133" i="815"/>
  <c r="M89" i="815"/>
  <c r="M55" i="815"/>
  <c r="M140" i="816"/>
  <c r="N21" i="815"/>
  <c r="N44" i="815"/>
  <c r="N93" i="815"/>
  <c r="P5" i="815"/>
  <c r="N9" i="815"/>
  <c r="O21" i="815"/>
  <c r="AB23" i="815"/>
  <c r="N39" i="815"/>
  <c r="AA41" i="815"/>
  <c r="N59" i="815"/>
  <c r="AB90" i="815"/>
  <c r="AA94" i="815"/>
  <c r="N109" i="815"/>
  <c r="N113" i="815"/>
  <c r="AB125" i="815"/>
  <c r="AB129" i="815"/>
  <c r="P132" i="815"/>
  <c r="AB133" i="815"/>
  <c r="P5" i="816"/>
  <c r="P42" i="816"/>
  <c r="AF43" i="816"/>
  <c r="N58" i="816"/>
  <c r="N62" i="816"/>
  <c r="N40" i="815"/>
  <c r="N25" i="816"/>
  <c r="N126" i="816"/>
  <c r="AA6" i="815"/>
  <c r="AA22" i="815"/>
  <c r="AA60" i="815"/>
  <c r="N74" i="815"/>
  <c r="AA110" i="815"/>
  <c r="AA124" i="815"/>
  <c r="N127" i="815"/>
  <c r="AE6" i="816"/>
  <c r="AE59" i="816"/>
  <c r="AE63" i="816"/>
  <c r="M123" i="816"/>
  <c r="AB22" i="815"/>
  <c r="N43" i="815"/>
  <c r="AA75" i="815"/>
  <c r="AA128" i="815"/>
  <c r="AA132" i="815"/>
  <c r="AE42" i="816"/>
  <c r="M55" i="816"/>
  <c r="AE73" i="816"/>
  <c r="N125" i="816"/>
  <c r="E8" i="814"/>
  <c r="AA5" i="815"/>
  <c r="AA21" i="815"/>
  <c r="AA40" i="815"/>
  <c r="AA44" i="815"/>
  <c r="AA93" i="815"/>
  <c r="N108" i="815"/>
  <c r="N112" i="815"/>
  <c r="AA123" i="815"/>
  <c r="AE5" i="816"/>
  <c r="AE25" i="816"/>
  <c r="M38" i="816"/>
  <c r="P41" i="816"/>
  <c r="AF73" i="816"/>
  <c r="AE126" i="816"/>
  <c r="AA9" i="815"/>
  <c r="AA59" i="815"/>
  <c r="P73" i="815"/>
  <c r="P92" i="815"/>
  <c r="AA109" i="815"/>
  <c r="AA113" i="815"/>
  <c r="AF5" i="816"/>
  <c r="P24" i="816"/>
  <c r="N56" i="816"/>
  <c r="AE58" i="816"/>
  <c r="AE62" i="816"/>
  <c r="AA39" i="815"/>
  <c r="P58" i="815"/>
  <c r="AE41" i="816"/>
  <c r="P57" i="816"/>
  <c r="P61" i="816"/>
  <c r="M106" i="816"/>
  <c r="P124" i="816"/>
  <c r="AA43" i="815"/>
  <c r="N90" i="815"/>
  <c r="AA92" i="815"/>
  <c r="AE24" i="816"/>
  <c r="N38" i="812"/>
  <c r="AB38" i="812"/>
  <c r="AC22" i="812" s="1"/>
  <c r="AA38" i="812"/>
  <c r="AA72" i="812"/>
  <c r="N72" i="812"/>
  <c r="Q127" i="812"/>
  <c r="P127" i="812"/>
  <c r="Q7" i="813"/>
  <c r="P7" i="813"/>
  <c r="P73" i="812"/>
  <c r="Q73" i="812"/>
  <c r="Q107" i="813"/>
  <c r="P107" i="813"/>
  <c r="Q130" i="812"/>
  <c r="P130" i="812"/>
  <c r="Q135" i="812"/>
  <c r="P135" i="812"/>
  <c r="Q22" i="813"/>
  <c r="P22" i="813"/>
  <c r="Q107" i="812"/>
  <c r="P107" i="812"/>
  <c r="N89" i="813"/>
  <c r="AF89" i="813"/>
  <c r="AG73" i="813" s="1"/>
  <c r="AE89" i="813"/>
  <c r="I3" i="811"/>
  <c r="F2" i="812"/>
  <c r="Q108" i="813"/>
  <c r="P108" i="813"/>
  <c r="Q74" i="812"/>
  <c r="P74" i="812"/>
  <c r="Q131" i="812"/>
  <c r="P131" i="812"/>
  <c r="P23" i="813"/>
  <c r="Q23" i="813"/>
  <c r="P27" i="813"/>
  <c r="Q27" i="813"/>
  <c r="P39" i="813"/>
  <c r="Q39" i="813"/>
  <c r="AB55" i="812"/>
  <c r="AC39" i="812" s="1"/>
  <c r="AA55" i="812"/>
  <c r="N55" i="812"/>
  <c r="P43" i="812"/>
  <c r="Q43" i="812"/>
  <c r="P21" i="813"/>
  <c r="Q21" i="813"/>
  <c r="R5" i="813" s="1"/>
  <c r="Q43" i="813"/>
  <c r="P43" i="813"/>
  <c r="P92" i="812"/>
  <c r="Q92" i="812"/>
  <c r="Q112" i="812"/>
  <c r="P112" i="812"/>
  <c r="Q126" i="812"/>
  <c r="P126" i="812"/>
  <c r="Q62" i="813"/>
  <c r="P62" i="813"/>
  <c r="Q8" i="812"/>
  <c r="P8" i="812"/>
  <c r="Q132" i="812"/>
  <c r="P132" i="812"/>
  <c r="Q134" i="812"/>
  <c r="P134" i="812"/>
  <c r="Q60" i="813"/>
  <c r="P60" i="813"/>
  <c r="Q24" i="812"/>
  <c r="P24" i="812"/>
  <c r="AF72" i="813"/>
  <c r="AG56" i="813" s="1"/>
  <c r="AE72" i="813"/>
  <c r="N72" i="813"/>
  <c r="Q58" i="813"/>
  <c r="P58" i="813"/>
  <c r="P91" i="813"/>
  <c r="Q91" i="813"/>
  <c r="G8" i="811"/>
  <c r="AB9" i="812"/>
  <c r="AA39" i="812"/>
  <c r="AB59" i="812"/>
  <c r="AA74" i="812"/>
  <c r="P108" i="812"/>
  <c r="AB109" i="812"/>
  <c r="AB113" i="812"/>
  <c r="AA127" i="812"/>
  <c r="AA131" i="812"/>
  <c r="AA135" i="812"/>
  <c r="AE40" i="813"/>
  <c r="AE44" i="813"/>
  <c r="AA43" i="812"/>
  <c r="AB74" i="812"/>
  <c r="AA92" i="812"/>
  <c r="M106" i="812"/>
  <c r="AB127" i="812"/>
  <c r="AB131" i="812"/>
  <c r="AB135" i="812"/>
  <c r="AE23" i="813"/>
  <c r="AE27" i="813"/>
  <c r="AE56" i="813"/>
  <c r="M140" i="813"/>
  <c r="P7" i="812"/>
  <c r="AB8" i="812"/>
  <c r="N22" i="812"/>
  <c r="AA24" i="812"/>
  <c r="N41" i="812"/>
  <c r="P57" i="812"/>
  <c r="AB73" i="812"/>
  <c r="M89" i="812"/>
  <c r="P90" i="812"/>
  <c r="N94" i="812"/>
  <c r="P111" i="812"/>
  <c r="AB112" i="812"/>
  <c r="N124" i="812"/>
  <c r="AA126" i="812"/>
  <c r="AA130" i="812"/>
  <c r="AA134" i="812"/>
  <c r="H1" i="813"/>
  <c r="AF7" i="813"/>
  <c r="AE22" i="813"/>
  <c r="N25" i="813"/>
  <c r="AF39" i="813"/>
  <c r="AE43" i="813"/>
  <c r="P59" i="813"/>
  <c r="AF60" i="813"/>
  <c r="P63" i="813"/>
  <c r="P73" i="813"/>
  <c r="AE91" i="813"/>
  <c r="AF108" i="813"/>
  <c r="N126" i="813"/>
  <c r="P23" i="812"/>
  <c r="AB24" i="812"/>
  <c r="AA42" i="812"/>
  <c r="P56" i="812"/>
  <c r="N60" i="812"/>
  <c r="P125" i="812"/>
  <c r="AB126" i="812"/>
  <c r="P129" i="812"/>
  <c r="AB130" i="812"/>
  <c r="P133" i="812"/>
  <c r="AB134" i="812"/>
  <c r="P5" i="813"/>
  <c r="AF22" i="813"/>
  <c r="AF43" i="813"/>
  <c r="AF91" i="813"/>
  <c r="AE107" i="813"/>
  <c r="N5" i="812"/>
  <c r="AA7" i="812"/>
  <c r="M21" i="812"/>
  <c r="AA57" i="812"/>
  <c r="N75" i="812"/>
  <c r="AB107" i="812"/>
  <c r="M123" i="812"/>
  <c r="N128" i="812"/>
  <c r="AE6" i="813"/>
  <c r="AE21" i="813"/>
  <c r="AE59" i="813"/>
  <c r="AE63" i="813"/>
  <c r="AF107" i="813"/>
  <c r="M123" i="813"/>
  <c r="M140" i="812"/>
  <c r="AF21" i="813"/>
  <c r="AG5" i="813" s="1"/>
  <c r="M55" i="813"/>
  <c r="AE73" i="813"/>
  <c r="AE106" i="813"/>
  <c r="AA41" i="812"/>
  <c r="AA94" i="812"/>
  <c r="AE25" i="813"/>
  <c r="M38" i="813"/>
  <c r="AE126" i="813"/>
  <c r="AA22" i="812"/>
  <c r="AA124" i="812"/>
  <c r="P9" i="812"/>
  <c r="AB22" i="812"/>
  <c r="P39" i="812"/>
  <c r="P59" i="812"/>
  <c r="AA75" i="812"/>
  <c r="P109" i="812"/>
  <c r="P113" i="812"/>
  <c r="AA128" i="812"/>
  <c r="P57" i="813"/>
  <c r="P109" i="813"/>
  <c r="P124" i="813"/>
  <c r="H1" i="812"/>
  <c r="AA5" i="812"/>
  <c r="P40" i="813"/>
  <c r="P56" i="813"/>
  <c r="Q40" i="809"/>
  <c r="P40" i="809"/>
  <c r="N89" i="809"/>
  <c r="AB89" i="809"/>
  <c r="AC73" i="809" s="1"/>
  <c r="AA89" i="809"/>
  <c r="P38" i="810"/>
  <c r="Q38" i="810"/>
  <c r="R22" i="810" s="1"/>
  <c r="Q59" i="810"/>
  <c r="P59" i="810"/>
  <c r="P61" i="810"/>
  <c r="Q61" i="810"/>
  <c r="Q108" i="809"/>
  <c r="P108" i="809"/>
  <c r="Q112" i="809"/>
  <c r="P112" i="809"/>
  <c r="Q22" i="810"/>
  <c r="P22" i="810"/>
  <c r="Q44" i="810"/>
  <c r="P44" i="810"/>
  <c r="P57" i="810"/>
  <c r="Q57" i="810"/>
  <c r="N106" i="809"/>
  <c r="AB106" i="809"/>
  <c r="AC90" i="809" s="1"/>
  <c r="AA106" i="809"/>
  <c r="Q91" i="809"/>
  <c r="P91" i="809"/>
  <c r="Q126" i="809"/>
  <c r="P126" i="809"/>
  <c r="Q21" i="810"/>
  <c r="R5" i="810" s="1"/>
  <c r="P21" i="810"/>
  <c r="Q40" i="810"/>
  <c r="P40" i="810"/>
  <c r="Q90" i="810"/>
  <c r="P90" i="810"/>
  <c r="Q130" i="809"/>
  <c r="P130" i="809"/>
  <c r="Q45" i="810"/>
  <c r="P45" i="810"/>
  <c r="Q62" i="810"/>
  <c r="P62" i="810"/>
  <c r="Q109" i="810"/>
  <c r="P109" i="810"/>
  <c r="Q134" i="809"/>
  <c r="P134" i="809"/>
  <c r="Q23" i="810"/>
  <c r="P23" i="810"/>
  <c r="Q27" i="810"/>
  <c r="P27" i="810"/>
  <c r="Q58" i="810"/>
  <c r="P58" i="810"/>
  <c r="P39" i="809"/>
  <c r="Q39" i="809"/>
  <c r="Q41" i="810"/>
  <c r="P41" i="810"/>
  <c r="Q63" i="810"/>
  <c r="P63" i="810"/>
  <c r="Q24" i="809"/>
  <c r="P24" i="809"/>
  <c r="P107" i="809"/>
  <c r="Q107" i="809"/>
  <c r="N55" i="810"/>
  <c r="AF55" i="810"/>
  <c r="AG39" i="810" s="1"/>
  <c r="AE55" i="810"/>
  <c r="AF140" i="810"/>
  <c r="AG124" i="810" s="1"/>
  <c r="AE140" i="810"/>
  <c r="N140" i="810"/>
  <c r="N38" i="809"/>
  <c r="AB38" i="809"/>
  <c r="AC22" i="809" s="1"/>
  <c r="AA38" i="809"/>
  <c r="P7" i="810"/>
  <c r="Q7" i="810"/>
  <c r="AA8" i="809"/>
  <c r="AA40" i="809"/>
  <c r="AA44" i="809"/>
  <c r="AA60" i="809"/>
  <c r="AA91" i="809"/>
  <c r="AA108" i="809"/>
  <c r="AA112" i="809"/>
  <c r="M123" i="809"/>
  <c r="AA126" i="809"/>
  <c r="AA130" i="809"/>
  <c r="AA134" i="809"/>
  <c r="AE41" i="810"/>
  <c r="AE45" i="810"/>
  <c r="AE123" i="810"/>
  <c r="AB40" i="809"/>
  <c r="AB91" i="809"/>
  <c r="AB108" i="809"/>
  <c r="AF41" i="810"/>
  <c r="AF45" i="810"/>
  <c r="M72" i="810"/>
  <c r="AA39" i="809"/>
  <c r="N58" i="809"/>
  <c r="N74" i="809"/>
  <c r="AA90" i="809"/>
  <c r="N93" i="809"/>
  <c r="AA107" i="809"/>
  <c r="N110" i="809"/>
  <c r="N114" i="809"/>
  <c r="N128" i="809"/>
  <c r="N132" i="809"/>
  <c r="AF7" i="810"/>
  <c r="N43" i="810"/>
  <c r="AF57" i="810"/>
  <c r="AF61" i="810"/>
  <c r="I3" i="808"/>
  <c r="N5" i="809"/>
  <c r="M21" i="809"/>
  <c r="N22" i="809"/>
  <c r="AB39" i="809"/>
  <c r="M72" i="809"/>
  <c r="N73" i="809"/>
  <c r="AB90" i="809"/>
  <c r="AB107" i="809"/>
  <c r="M140" i="809"/>
  <c r="P5" i="810"/>
  <c r="AF23" i="810"/>
  <c r="P26" i="810"/>
  <c r="AF27" i="810"/>
  <c r="AE40" i="810"/>
  <c r="AE44" i="810"/>
  <c r="AE56" i="810"/>
  <c r="M106" i="810"/>
  <c r="P6" i="809"/>
  <c r="P23" i="809"/>
  <c r="AB24" i="809"/>
  <c r="P42" i="809"/>
  <c r="AF40" i="810"/>
  <c r="AF44" i="810"/>
  <c r="AE60" i="810"/>
  <c r="N74" i="810"/>
  <c r="N125" i="810"/>
  <c r="AF22" i="810"/>
  <c r="AE26" i="810"/>
  <c r="AE39" i="810"/>
  <c r="AE126" i="810"/>
  <c r="M55" i="809"/>
  <c r="AA58" i="809"/>
  <c r="AA74" i="809"/>
  <c r="AA93" i="809"/>
  <c r="AA110" i="809"/>
  <c r="AA114" i="809"/>
  <c r="AA128" i="809"/>
  <c r="AA132" i="809"/>
  <c r="AE21" i="810"/>
  <c r="AE43" i="810"/>
  <c r="N108" i="810"/>
  <c r="AF21" i="810"/>
  <c r="AG5" i="810" s="1"/>
  <c r="AE38" i="810"/>
  <c r="AA5" i="809"/>
  <c r="AF38" i="810"/>
  <c r="AG22" i="810" s="1"/>
  <c r="AB22" i="809"/>
  <c r="AB73" i="809"/>
  <c r="N90" i="809"/>
  <c r="P24" i="810"/>
  <c r="P107" i="810"/>
  <c r="P8" i="809"/>
  <c r="P44" i="809"/>
  <c r="P60" i="809"/>
  <c r="Q9" i="806"/>
  <c r="P9" i="806"/>
  <c r="N106" i="806"/>
  <c r="AB106" i="806"/>
  <c r="AC90" i="806" s="1"/>
  <c r="AA106" i="806"/>
  <c r="Q128" i="806"/>
  <c r="P128" i="806"/>
  <c r="Q44" i="807"/>
  <c r="P44" i="807"/>
  <c r="Q55" i="807"/>
  <c r="R39" i="807" s="1"/>
  <c r="P55" i="807"/>
  <c r="Q75" i="806"/>
  <c r="P75" i="806"/>
  <c r="P124" i="806"/>
  <c r="Q124" i="806"/>
  <c r="P42" i="806"/>
  <c r="Q42" i="806"/>
  <c r="Q44" i="806"/>
  <c r="P44" i="806"/>
  <c r="Q61" i="806"/>
  <c r="P61" i="806"/>
  <c r="N89" i="807"/>
  <c r="AF89" i="807"/>
  <c r="AG73" i="807" s="1"/>
  <c r="Q7" i="807"/>
  <c r="P7" i="807"/>
  <c r="Q7" i="806"/>
  <c r="P7" i="806"/>
  <c r="Q23" i="806"/>
  <c r="P23" i="806"/>
  <c r="Q57" i="806"/>
  <c r="P57" i="806"/>
  <c r="Q111" i="806"/>
  <c r="P111" i="806"/>
  <c r="Q124" i="807"/>
  <c r="P124" i="807"/>
  <c r="P91" i="806"/>
  <c r="Q91" i="806"/>
  <c r="Q62" i="807"/>
  <c r="P62" i="807"/>
  <c r="Q39" i="806"/>
  <c r="P39" i="806"/>
  <c r="Q107" i="807"/>
  <c r="P107" i="807"/>
  <c r="Q74" i="806"/>
  <c r="P74" i="806"/>
  <c r="Q58" i="807"/>
  <c r="P58" i="807"/>
  <c r="Q91" i="807"/>
  <c r="P91" i="807"/>
  <c r="P72" i="806"/>
  <c r="Q72" i="806"/>
  <c r="R56" i="806" s="1"/>
  <c r="AF72" i="807"/>
  <c r="AG56" i="807" s="1"/>
  <c r="AE72" i="807"/>
  <c r="N72" i="807"/>
  <c r="Q60" i="807"/>
  <c r="P60" i="807"/>
  <c r="AB123" i="806"/>
  <c r="AC107" i="806" s="1"/>
  <c r="AA123" i="806"/>
  <c r="N123" i="806"/>
  <c r="N38" i="807"/>
  <c r="AF38" i="807"/>
  <c r="AG22" i="807" s="1"/>
  <c r="AE38" i="807"/>
  <c r="P24" i="807"/>
  <c r="Q24" i="807"/>
  <c r="AB8" i="806"/>
  <c r="AA24" i="806"/>
  <c r="AB38" i="806"/>
  <c r="AC22" i="806" s="1"/>
  <c r="AB58" i="806"/>
  <c r="P90" i="806"/>
  <c r="N94" i="806"/>
  <c r="AB108" i="806"/>
  <c r="AB112" i="806"/>
  <c r="M140" i="806"/>
  <c r="AF6" i="807"/>
  <c r="AF57" i="807"/>
  <c r="AF61" i="807"/>
  <c r="P108" i="807"/>
  <c r="AF109" i="807"/>
  <c r="AE124" i="807"/>
  <c r="N6" i="806"/>
  <c r="AA42" i="806"/>
  <c r="M55" i="806"/>
  <c r="P56" i="806"/>
  <c r="N60" i="806"/>
  <c r="AA72" i="806"/>
  <c r="N89" i="806"/>
  <c r="AA91" i="806"/>
  <c r="AA107" i="806"/>
  <c r="N110" i="806"/>
  <c r="N114" i="806"/>
  <c r="AE5" i="807"/>
  <c r="AE24" i="807"/>
  <c r="AF124" i="807"/>
  <c r="M140" i="807"/>
  <c r="I3" i="805"/>
  <c r="N5" i="806"/>
  <c r="AA7" i="806"/>
  <c r="M21" i="806"/>
  <c r="P41" i="806"/>
  <c r="AB42" i="806"/>
  <c r="AA57" i="806"/>
  <c r="AA61" i="806"/>
  <c r="AB72" i="806"/>
  <c r="AC56" i="806" s="1"/>
  <c r="AB91" i="806"/>
  <c r="AB107" i="806"/>
  <c r="AA111" i="806"/>
  <c r="AA124" i="806"/>
  <c r="N127" i="806"/>
  <c r="N131" i="806"/>
  <c r="AF5" i="807"/>
  <c r="AF24" i="807"/>
  <c r="AB7" i="806"/>
  <c r="AA23" i="806"/>
  <c r="AB57" i="806"/>
  <c r="AB61" i="806"/>
  <c r="AA90" i="806"/>
  <c r="AB111" i="806"/>
  <c r="AB124" i="806"/>
  <c r="P8" i="807"/>
  <c r="N26" i="807"/>
  <c r="AE40" i="807"/>
  <c r="AE44" i="807"/>
  <c r="AE55" i="807"/>
  <c r="P59" i="807"/>
  <c r="AF60" i="807"/>
  <c r="P63" i="807"/>
  <c r="P73" i="807"/>
  <c r="AE91" i="807"/>
  <c r="N126" i="807"/>
  <c r="AB23" i="806"/>
  <c r="AA41" i="806"/>
  <c r="AA56" i="806"/>
  <c r="AB90" i="806"/>
  <c r="AA94" i="806"/>
  <c r="N109" i="806"/>
  <c r="N113" i="806"/>
  <c r="AB128" i="806"/>
  <c r="P135" i="806"/>
  <c r="AF40" i="807"/>
  <c r="P43" i="807"/>
  <c r="AF44" i="807"/>
  <c r="AF55" i="807"/>
  <c r="AG39" i="807" s="1"/>
  <c r="AF91" i="807"/>
  <c r="AE107" i="807"/>
  <c r="N130" i="806"/>
  <c r="N134" i="806"/>
  <c r="M123" i="807"/>
  <c r="E8" i="805"/>
  <c r="N8" i="806"/>
  <c r="N38" i="806"/>
  <c r="N58" i="806"/>
  <c r="N108" i="806"/>
  <c r="N112" i="806"/>
  <c r="N6" i="807"/>
  <c r="AF22" i="807"/>
  <c r="N57" i="807"/>
  <c r="N61" i="807"/>
  <c r="AF73" i="807"/>
  <c r="N109" i="807"/>
  <c r="P25" i="807"/>
  <c r="P125" i="807"/>
  <c r="AA134" i="806"/>
  <c r="H1" i="807"/>
  <c r="M106" i="807"/>
  <c r="P24" i="806"/>
  <c r="P107" i="806"/>
  <c r="P125" i="806"/>
  <c r="P129" i="806"/>
  <c r="P133" i="806"/>
  <c r="P5" i="807"/>
  <c r="AE25" i="807"/>
  <c r="P41" i="807"/>
  <c r="P45" i="807"/>
  <c r="P56" i="807"/>
  <c r="Q130" i="803"/>
  <c r="P130" i="803"/>
  <c r="Q40" i="803"/>
  <c r="P40" i="803"/>
  <c r="Q126" i="803"/>
  <c r="P126" i="803"/>
  <c r="P107" i="804"/>
  <c r="Q107" i="804"/>
  <c r="N38" i="803"/>
  <c r="AB38" i="803"/>
  <c r="AC22" i="803" s="1"/>
  <c r="AA38" i="803"/>
  <c r="P133" i="803"/>
  <c r="Q133" i="803"/>
  <c r="P43" i="803"/>
  <c r="Q43" i="803"/>
  <c r="Q58" i="803"/>
  <c r="P58" i="803"/>
  <c r="Q114" i="803"/>
  <c r="P114" i="803"/>
  <c r="Q8" i="804"/>
  <c r="P8" i="804"/>
  <c r="Q75" i="803"/>
  <c r="P75" i="803"/>
  <c r="Q112" i="803"/>
  <c r="P112" i="803"/>
  <c r="Q6" i="804"/>
  <c r="P6" i="804"/>
  <c r="AB89" i="803"/>
  <c r="AC73" i="803" s="1"/>
  <c r="AA89" i="803"/>
  <c r="N89" i="803"/>
  <c r="N89" i="804"/>
  <c r="AB55" i="803"/>
  <c r="AC39" i="803" s="1"/>
  <c r="AA55" i="803"/>
  <c r="Q134" i="803"/>
  <c r="P134" i="803"/>
  <c r="P42" i="804"/>
  <c r="Q42" i="804"/>
  <c r="AB72" i="803"/>
  <c r="AC56" i="803" s="1"/>
  <c r="AA72" i="803"/>
  <c r="N72" i="803"/>
  <c r="Q108" i="803"/>
  <c r="P108" i="803"/>
  <c r="Q44" i="803"/>
  <c r="P44" i="803"/>
  <c r="Q93" i="803"/>
  <c r="P93" i="803"/>
  <c r="P25" i="804"/>
  <c r="Q25" i="804"/>
  <c r="Q108" i="804"/>
  <c r="P108" i="804"/>
  <c r="Q8" i="803"/>
  <c r="P8" i="803"/>
  <c r="P24" i="803"/>
  <c r="Q24" i="803"/>
  <c r="Q60" i="804"/>
  <c r="P60" i="804"/>
  <c r="P91" i="804"/>
  <c r="Q91" i="804"/>
  <c r="Q106" i="804"/>
  <c r="R90" i="804" s="1"/>
  <c r="P106" i="804"/>
  <c r="Q6" i="803"/>
  <c r="P6" i="803"/>
  <c r="Q74" i="803"/>
  <c r="P74" i="803"/>
  <c r="P5" i="804"/>
  <c r="Q5" i="804"/>
  <c r="Q43" i="804"/>
  <c r="P43" i="804"/>
  <c r="AF72" i="804"/>
  <c r="AG56" i="804" s="1"/>
  <c r="AE72" i="804"/>
  <c r="N72" i="804"/>
  <c r="G8" i="802"/>
  <c r="N42" i="803"/>
  <c r="Q73" i="803"/>
  <c r="AA74" i="803"/>
  <c r="Q92" i="803"/>
  <c r="N124" i="803"/>
  <c r="AA126" i="803"/>
  <c r="AA130" i="803"/>
  <c r="AA134" i="803"/>
  <c r="H1" i="804"/>
  <c r="AF7" i="804"/>
  <c r="AF39" i="804"/>
  <c r="AE43" i="804"/>
  <c r="AF57" i="804"/>
  <c r="AF61" i="804"/>
  <c r="N23" i="803"/>
  <c r="N56" i="803"/>
  <c r="N106" i="803"/>
  <c r="M123" i="803"/>
  <c r="N128" i="803"/>
  <c r="N132" i="803"/>
  <c r="M21" i="804"/>
  <c r="N41" i="804"/>
  <c r="AF56" i="804"/>
  <c r="N140" i="804"/>
  <c r="AB8" i="803"/>
  <c r="N22" i="803"/>
  <c r="AA24" i="803"/>
  <c r="N41" i="803"/>
  <c r="P57" i="803"/>
  <c r="AB58" i="803"/>
  <c r="P61" i="803"/>
  <c r="AB73" i="803"/>
  <c r="N94" i="803"/>
  <c r="AB108" i="803"/>
  <c r="P111" i="803"/>
  <c r="AB112" i="803"/>
  <c r="M140" i="803"/>
  <c r="AF6" i="804"/>
  <c r="N23" i="804"/>
  <c r="AE42" i="804"/>
  <c r="AF60" i="804"/>
  <c r="P63" i="804"/>
  <c r="P73" i="804"/>
  <c r="AF108" i="804"/>
  <c r="N126" i="804"/>
  <c r="AB24" i="803"/>
  <c r="AA42" i="803"/>
  <c r="AA91" i="803"/>
  <c r="AA107" i="803"/>
  <c r="AB133" i="803"/>
  <c r="AE5" i="804"/>
  <c r="N22" i="804"/>
  <c r="M38" i="804"/>
  <c r="AF42" i="804"/>
  <c r="AE107" i="804"/>
  <c r="N5" i="803"/>
  <c r="AA7" i="803"/>
  <c r="M21" i="803"/>
  <c r="AA57" i="803"/>
  <c r="AA61" i="803"/>
  <c r="AA111" i="803"/>
  <c r="AA124" i="803"/>
  <c r="N127" i="803"/>
  <c r="N131" i="803"/>
  <c r="N135" i="803"/>
  <c r="M123" i="804"/>
  <c r="AA23" i="803"/>
  <c r="AA106" i="803"/>
  <c r="AA128" i="803"/>
  <c r="AA132" i="803"/>
  <c r="N26" i="804"/>
  <c r="N39" i="804"/>
  <c r="AE41" i="804"/>
  <c r="M55" i="804"/>
  <c r="P58" i="804"/>
  <c r="P62" i="804"/>
  <c r="AE73" i="804"/>
  <c r="AE106" i="804"/>
  <c r="AA41" i="803"/>
  <c r="AA56" i="803"/>
  <c r="AA94" i="803"/>
  <c r="AE23" i="804"/>
  <c r="AF106" i="804"/>
  <c r="AG90" i="804" s="1"/>
  <c r="AE126" i="804"/>
  <c r="AA22" i="803"/>
  <c r="AB56" i="803"/>
  <c r="N56" i="804"/>
  <c r="AB22" i="803"/>
  <c r="P109" i="803"/>
  <c r="P113" i="803"/>
  <c r="P57" i="804"/>
  <c r="P61" i="804"/>
  <c r="P109" i="804"/>
  <c r="P124" i="804"/>
  <c r="H1" i="803"/>
  <c r="AA5" i="803"/>
  <c r="AE26" i="804"/>
  <c r="AE140" i="804"/>
  <c r="Q127" i="800"/>
  <c r="P127" i="800"/>
  <c r="Q60" i="801"/>
  <c r="P60" i="801"/>
  <c r="AA89" i="800"/>
  <c r="N89" i="800"/>
  <c r="AB89" i="800"/>
  <c r="AC73" i="800" s="1"/>
  <c r="Q40" i="801"/>
  <c r="P40" i="801"/>
  <c r="Q108" i="801"/>
  <c r="P108" i="801"/>
  <c r="I3" i="799"/>
  <c r="F2" i="800"/>
  <c r="Q106" i="801"/>
  <c r="R90" i="801" s="1"/>
  <c r="P106" i="801"/>
  <c r="Q7" i="801"/>
  <c r="P7" i="801"/>
  <c r="Q23" i="800"/>
  <c r="P23" i="800"/>
  <c r="Q134" i="800"/>
  <c r="P134" i="800"/>
  <c r="Q109" i="800"/>
  <c r="P109" i="800"/>
  <c r="N21" i="800"/>
  <c r="AB21" i="800"/>
  <c r="AC5" i="800" s="1"/>
  <c r="AA21" i="800"/>
  <c r="N38" i="801"/>
  <c r="AF38" i="801"/>
  <c r="AG22" i="801" s="1"/>
  <c r="AE38" i="801"/>
  <c r="N72" i="801"/>
  <c r="Q124" i="801"/>
  <c r="P124" i="801"/>
  <c r="N55" i="801"/>
  <c r="AF55" i="801"/>
  <c r="AG39" i="801" s="1"/>
  <c r="AE55" i="801"/>
  <c r="AB38" i="800"/>
  <c r="AC22" i="800" s="1"/>
  <c r="AA38" i="800"/>
  <c r="N38" i="800"/>
  <c r="Q39" i="800"/>
  <c r="P39" i="800"/>
  <c r="Q43" i="801"/>
  <c r="P43" i="801"/>
  <c r="Q130" i="800"/>
  <c r="P130" i="800"/>
  <c r="Q126" i="800"/>
  <c r="P126" i="800"/>
  <c r="Q91" i="801"/>
  <c r="P91" i="801"/>
  <c r="Q107" i="801"/>
  <c r="P107" i="801"/>
  <c r="Q74" i="800"/>
  <c r="P74" i="800"/>
  <c r="Q113" i="800"/>
  <c r="P113" i="800"/>
  <c r="Q131" i="800"/>
  <c r="P131" i="800"/>
  <c r="Q44" i="801"/>
  <c r="P44" i="801"/>
  <c r="AB6" i="800"/>
  <c r="N43" i="800"/>
  <c r="P59" i="800"/>
  <c r="AB60" i="800"/>
  <c r="Q93" i="800"/>
  <c r="AB110" i="800"/>
  <c r="AB114" i="800"/>
  <c r="AA127" i="800"/>
  <c r="AA131" i="800"/>
  <c r="AF8" i="801"/>
  <c r="AE22" i="801"/>
  <c r="Q39" i="801"/>
  <c r="N9" i="800"/>
  <c r="H1" i="800"/>
  <c r="AA5" i="800"/>
  <c r="N8" i="800"/>
  <c r="N58" i="800"/>
  <c r="AB131" i="800"/>
  <c r="AF22" i="801"/>
  <c r="M140" i="801"/>
  <c r="M72" i="800"/>
  <c r="AE60" i="801"/>
  <c r="P74" i="801"/>
  <c r="AE108" i="801"/>
  <c r="AA39" i="800"/>
  <c r="N42" i="800"/>
  <c r="N91" i="800"/>
  <c r="AB109" i="800"/>
  <c r="AB113" i="800"/>
  <c r="N124" i="800"/>
  <c r="AA126" i="800"/>
  <c r="AA130" i="800"/>
  <c r="AA134" i="800"/>
  <c r="AF7" i="801"/>
  <c r="N24" i="801"/>
  <c r="AE43" i="801"/>
  <c r="AF60" i="801"/>
  <c r="AE91" i="801"/>
  <c r="AF108" i="801"/>
  <c r="N126" i="801"/>
  <c r="N7" i="800"/>
  <c r="AB39" i="800"/>
  <c r="AA43" i="800"/>
  <c r="N57" i="800"/>
  <c r="N61" i="800"/>
  <c r="AB74" i="800"/>
  <c r="N90" i="800"/>
  <c r="M106" i="800"/>
  <c r="P107" i="800"/>
  <c r="N111" i="800"/>
  <c r="P125" i="800"/>
  <c r="AB126" i="800"/>
  <c r="P129" i="800"/>
  <c r="AB130" i="800"/>
  <c r="AB134" i="800"/>
  <c r="P5" i="801"/>
  <c r="P42" i="801"/>
  <c r="AF43" i="801"/>
  <c r="N58" i="801"/>
  <c r="N62" i="801"/>
  <c r="AF91" i="801"/>
  <c r="AE107" i="801"/>
  <c r="AA8" i="800"/>
  <c r="N56" i="800"/>
  <c r="M123" i="800"/>
  <c r="M21" i="801"/>
  <c r="AE59" i="801"/>
  <c r="AE63" i="801"/>
  <c r="AF107" i="801"/>
  <c r="M123" i="801"/>
  <c r="N94" i="800"/>
  <c r="M140" i="800"/>
  <c r="AE42" i="801"/>
  <c r="AE73" i="801"/>
  <c r="AE106" i="801"/>
  <c r="N125" i="801"/>
  <c r="N6" i="800"/>
  <c r="AA42" i="800"/>
  <c r="M55" i="800"/>
  <c r="N60" i="800"/>
  <c r="AA91" i="800"/>
  <c r="AA107" i="800"/>
  <c r="N110" i="800"/>
  <c r="N114" i="800"/>
  <c r="P128" i="800"/>
  <c r="P132" i="800"/>
  <c r="AE5" i="801"/>
  <c r="N8" i="801"/>
  <c r="N22" i="801"/>
  <c r="AE24" i="801"/>
  <c r="P41" i="801"/>
  <c r="N57" i="801"/>
  <c r="N61" i="801"/>
  <c r="AE89" i="801"/>
  <c r="AF106" i="801"/>
  <c r="AG90" i="801" s="1"/>
  <c r="N109" i="801"/>
  <c r="AE126" i="801"/>
  <c r="N5" i="800"/>
  <c r="AA57" i="800"/>
  <c r="AA61" i="800"/>
  <c r="AA124" i="800"/>
  <c r="AF89" i="801"/>
  <c r="AG73" i="801" s="1"/>
  <c r="AA90" i="800"/>
  <c r="AB55" i="797"/>
  <c r="AC39" i="797" s="1"/>
  <c r="AA55" i="797"/>
  <c r="N55" i="797"/>
  <c r="Q135" i="797"/>
  <c r="P135" i="797"/>
  <c r="Q91" i="798"/>
  <c r="P91" i="798"/>
  <c r="P108" i="797"/>
  <c r="Q108" i="797"/>
  <c r="Q107" i="798"/>
  <c r="P107" i="798"/>
  <c r="Q124" i="798"/>
  <c r="P124" i="798"/>
  <c r="P92" i="797"/>
  <c r="Q92" i="797"/>
  <c r="Q131" i="797"/>
  <c r="P131" i="797"/>
  <c r="Q22" i="798"/>
  <c r="P22" i="798"/>
  <c r="P60" i="798"/>
  <c r="Q60" i="798"/>
  <c r="Q43" i="798"/>
  <c r="P43" i="798"/>
  <c r="AF72" i="798"/>
  <c r="AG56" i="798" s="1"/>
  <c r="Q107" i="797"/>
  <c r="P107" i="797"/>
  <c r="Q134" i="797"/>
  <c r="P134" i="797"/>
  <c r="P112" i="797"/>
  <c r="Q112" i="797"/>
  <c r="AB72" i="797"/>
  <c r="AC56" i="797" s="1"/>
  <c r="AA72" i="797"/>
  <c r="N72" i="797"/>
  <c r="Q130" i="797"/>
  <c r="P130" i="797"/>
  <c r="P7" i="798"/>
  <c r="Q7" i="798"/>
  <c r="Q8" i="797"/>
  <c r="P8" i="797"/>
  <c r="P43" i="797"/>
  <c r="Q43" i="797"/>
  <c r="P73" i="797"/>
  <c r="Q73" i="797"/>
  <c r="Q126" i="797"/>
  <c r="P126" i="797"/>
  <c r="Q42" i="798"/>
  <c r="P42" i="798"/>
  <c r="N89" i="798"/>
  <c r="AF89" i="798"/>
  <c r="AG73" i="798" s="1"/>
  <c r="AE89" i="798"/>
  <c r="N7" i="797"/>
  <c r="P24" i="797"/>
  <c r="AA43" i="797"/>
  <c r="N57" i="797"/>
  <c r="N61" i="797"/>
  <c r="N90" i="797"/>
  <c r="AA92" i="797"/>
  <c r="M106" i="797"/>
  <c r="N111" i="797"/>
  <c r="AB131" i="797"/>
  <c r="AB135" i="797"/>
  <c r="N6" i="798"/>
  <c r="AF43" i="798"/>
  <c r="AE56" i="798"/>
  <c r="N59" i="798"/>
  <c r="N63" i="798"/>
  <c r="N73" i="798"/>
  <c r="M140" i="798"/>
  <c r="N23" i="797"/>
  <c r="P42" i="797"/>
  <c r="AB43" i="797"/>
  <c r="AA73" i="797"/>
  <c r="AB92" i="797"/>
  <c r="P25" i="798"/>
  <c r="P74" i="798"/>
  <c r="P90" i="798"/>
  <c r="AB73" i="797"/>
  <c r="M89" i="797"/>
  <c r="O106" i="797"/>
  <c r="AA134" i="797"/>
  <c r="H1" i="798"/>
  <c r="N24" i="798"/>
  <c r="AF60" i="798"/>
  <c r="AE91" i="798"/>
  <c r="N126" i="798"/>
  <c r="N6" i="797"/>
  <c r="AA42" i="797"/>
  <c r="P56" i="797"/>
  <c r="N60" i="797"/>
  <c r="N110" i="797"/>
  <c r="M38" i="798"/>
  <c r="P41" i="798"/>
  <c r="N5" i="797"/>
  <c r="AA7" i="797"/>
  <c r="M21" i="797"/>
  <c r="P22" i="797"/>
  <c r="P41" i="797"/>
  <c r="AA57" i="797"/>
  <c r="AA61" i="797"/>
  <c r="N75" i="797"/>
  <c r="P94" i="797"/>
  <c r="AA111" i="797"/>
  <c r="M123" i="797"/>
  <c r="P124" i="797"/>
  <c r="N128" i="797"/>
  <c r="N132" i="797"/>
  <c r="AE6" i="798"/>
  <c r="M21" i="798"/>
  <c r="N40" i="798"/>
  <c r="AE59" i="798"/>
  <c r="AE63" i="798"/>
  <c r="AF107" i="798"/>
  <c r="M123" i="798"/>
  <c r="N40" i="797"/>
  <c r="N44" i="797"/>
  <c r="AA90" i="797"/>
  <c r="N93" i="797"/>
  <c r="M140" i="797"/>
  <c r="N23" i="798"/>
  <c r="N27" i="798"/>
  <c r="N39" i="798"/>
  <c r="AE41" i="798"/>
  <c r="M55" i="798"/>
  <c r="P58" i="798"/>
  <c r="P62" i="798"/>
  <c r="AE73" i="798"/>
  <c r="AA94" i="797"/>
  <c r="N109" i="797"/>
  <c r="N113" i="797"/>
  <c r="AE5" i="798"/>
  <c r="N8" i="798"/>
  <c r="AE24" i="798"/>
  <c r="AF73" i="798"/>
  <c r="N109" i="798"/>
  <c r="AE126" i="798"/>
  <c r="AA6" i="797"/>
  <c r="AA60" i="797"/>
  <c r="AA110" i="797"/>
  <c r="AA124" i="797"/>
  <c r="N56" i="798"/>
  <c r="P9" i="797"/>
  <c r="AB22" i="797"/>
  <c r="P39" i="797"/>
  <c r="P59" i="797"/>
  <c r="AA75" i="797"/>
  <c r="AA128" i="797"/>
  <c r="AA132" i="797"/>
  <c r="AE40" i="798"/>
  <c r="AA5" i="797"/>
  <c r="AA40" i="797"/>
  <c r="AA44" i="797"/>
  <c r="AA93" i="797"/>
  <c r="P127" i="797"/>
  <c r="P43" i="795"/>
  <c r="Q43" i="795"/>
  <c r="F2" i="794"/>
  <c r="Q59" i="794"/>
  <c r="P59" i="794"/>
  <c r="P130" i="794"/>
  <c r="Q130" i="794"/>
  <c r="P56" i="795"/>
  <c r="Q56" i="795"/>
  <c r="Q9" i="794"/>
  <c r="P9" i="794"/>
  <c r="P23" i="795"/>
  <c r="Q23" i="795"/>
  <c r="P27" i="795"/>
  <c r="Q27" i="795"/>
  <c r="N55" i="795"/>
  <c r="AF55" i="795"/>
  <c r="AG39" i="795" s="1"/>
  <c r="AE55" i="795"/>
  <c r="Q124" i="795"/>
  <c r="P124" i="795"/>
  <c r="Q57" i="794"/>
  <c r="P57" i="794"/>
  <c r="P21" i="795"/>
  <c r="Q61" i="795"/>
  <c r="P61" i="795"/>
  <c r="P107" i="795"/>
  <c r="Q107" i="795"/>
  <c r="Q61" i="794"/>
  <c r="P61" i="794"/>
  <c r="P23" i="794"/>
  <c r="Q23" i="794"/>
  <c r="Q57" i="795"/>
  <c r="P57" i="795"/>
  <c r="N89" i="795"/>
  <c r="AF89" i="795"/>
  <c r="AG73" i="795" s="1"/>
  <c r="AE89" i="795"/>
  <c r="Q91" i="795"/>
  <c r="P91" i="795"/>
  <c r="Q7" i="794"/>
  <c r="P7" i="794"/>
  <c r="Q74" i="794"/>
  <c r="P74" i="794"/>
  <c r="P126" i="794"/>
  <c r="Q126" i="794"/>
  <c r="Q39" i="794"/>
  <c r="P39" i="794"/>
  <c r="P134" i="794"/>
  <c r="Q134" i="794"/>
  <c r="Q109" i="794"/>
  <c r="P109" i="794"/>
  <c r="Q111" i="794"/>
  <c r="P111" i="794"/>
  <c r="N140" i="794"/>
  <c r="AB140" i="794"/>
  <c r="AC124" i="794" s="1"/>
  <c r="AA140" i="794"/>
  <c r="Q8" i="795"/>
  <c r="P8" i="795"/>
  <c r="AB123" i="794"/>
  <c r="AC107" i="794" s="1"/>
  <c r="AA123" i="794"/>
  <c r="P42" i="794"/>
  <c r="Q42" i="794"/>
  <c r="N89" i="794"/>
  <c r="AB89" i="794"/>
  <c r="AC73" i="794" s="1"/>
  <c r="AA89" i="794"/>
  <c r="P91" i="794"/>
  <c r="Q91" i="794"/>
  <c r="Q22" i="795"/>
  <c r="P22" i="795"/>
  <c r="AB8" i="794"/>
  <c r="N22" i="794"/>
  <c r="AB38" i="794"/>
  <c r="AC22" i="794" s="1"/>
  <c r="N41" i="794"/>
  <c r="AB58" i="794"/>
  <c r="N94" i="794"/>
  <c r="AB108" i="794"/>
  <c r="AB112" i="794"/>
  <c r="AF58" i="795"/>
  <c r="AF62" i="795"/>
  <c r="O89" i="795"/>
  <c r="AF109" i="795"/>
  <c r="AE124" i="795"/>
  <c r="N5" i="794"/>
  <c r="M21" i="794"/>
  <c r="AB42" i="794"/>
  <c r="N75" i="794"/>
  <c r="AB91" i="794"/>
  <c r="N125" i="794"/>
  <c r="N129" i="794"/>
  <c r="N133" i="794"/>
  <c r="AF23" i="795"/>
  <c r="AF27" i="795"/>
  <c r="AE39" i="795"/>
  <c r="N42" i="795"/>
  <c r="M72" i="795"/>
  <c r="P6" i="794"/>
  <c r="AB7" i="794"/>
  <c r="AA23" i="794"/>
  <c r="N40" i="794"/>
  <c r="N44" i="794"/>
  <c r="AB57" i="794"/>
  <c r="P60" i="794"/>
  <c r="AB61" i="794"/>
  <c r="AA90" i="794"/>
  <c r="N93" i="794"/>
  <c r="P110" i="794"/>
  <c r="AB111" i="794"/>
  <c r="N124" i="794"/>
  <c r="AA126" i="794"/>
  <c r="AA130" i="794"/>
  <c r="AA134" i="794"/>
  <c r="AF8" i="795"/>
  <c r="AE22" i="795"/>
  <c r="N25" i="795"/>
  <c r="AF39" i="795"/>
  <c r="AE43" i="795"/>
  <c r="AF57" i="795"/>
  <c r="P60" i="795"/>
  <c r="AF61" i="795"/>
  <c r="N74" i="795"/>
  <c r="AE91" i="795"/>
  <c r="N126" i="795"/>
  <c r="O21" i="794"/>
  <c r="AB23" i="794"/>
  <c r="AA41" i="794"/>
  <c r="AA56" i="794"/>
  <c r="AB90" i="794"/>
  <c r="AA94" i="794"/>
  <c r="AB126" i="794"/>
  <c r="AB130" i="794"/>
  <c r="AB134" i="794"/>
  <c r="N6" i="795"/>
  <c r="AF22" i="795"/>
  <c r="AF43" i="795"/>
  <c r="AE56" i="795"/>
  <c r="O72" i="795"/>
  <c r="AF91" i="795"/>
  <c r="AE107" i="795"/>
  <c r="N128" i="794"/>
  <c r="N132" i="794"/>
  <c r="N5" i="795"/>
  <c r="AE21" i="795"/>
  <c r="AF56" i="795"/>
  <c r="AF107" i="795"/>
  <c r="M123" i="795"/>
  <c r="AA75" i="794"/>
  <c r="AA125" i="794"/>
  <c r="AA129" i="794"/>
  <c r="AA133" i="794"/>
  <c r="AF21" i="795"/>
  <c r="AG5" i="795" s="1"/>
  <c r="AE42" i="795"/>
  <c r="E8" i="793"/>
  <c r="AA5" i="794"/>
  <c r="N8" i="794"/>
  <c r="N38" i="794"/>
  <c r="N58" i="794"/>
  <c r="N108" i="794"/>
  <c r="N112" i="794"/>
  <c r="M38" i="795"/>
  <c r="N58" i="795"/>
  <c r="N62" i="795"/>
  <c r="N109" i="795"/>
  <c r="M72" i="794"/>
  <c r="P73" i="794"/>
  <c r="P92" i="794"/>
  <c r="P24" i="795"/>
  <c r="P125" i="795"/>
  <c r="AB124" i="794"/>
  <c r="N39" i="795"/>
  <c r="M106" i="795"/>
  <c r="P24" i="794"/>
  <c r="N90" i="794"/>
  <c r="P107" i="794"/>
  <c r="P127" i="794"/>
  <c r="P131" i="794"/>
  <c r="AE5" i="795"/>
  <c r="Q75" i="791"/>
  <c r="P75" i="791"/>
  <c r="P44" i="791"/>
  <c r="Q44" i="791"/>
  <c r="Q59" i="791"/>
  <c r="P59" i="791"/>
  <c r="Q113" i="791"/>
  <c r="P113" i="791"/>
  <c r="P91" i="792"/>
  <c r="Q91" i="792"/>
  <c r="P127" i="791"/>
  <c r="Q127" i="791"/>
  <c r="P40" i="791"/>
  <c r="Q40" i="791"/>
  <c r="Q109" i="791"/>
  <c r="P109" i="791"/>
  <c r="P23" i="792"/>
  <c r="Q23" i="792"/>
  <c r="P107" i="792"/>
  <c r="Q107" i="792"/>
  <c r="Q124" i="792"/>
  <c r="P124" i="792"/>
  <c r="Q125" i="791"/>
  <c r="P125" i="791"/>
  <c r="P27" i="792"/>
  <c r="Q27" i="792"/>
  <c r="P56" i="792"/>
  <c r="Q56" i="792"/>
  <c r="Q9" i="791"/>
  <c r="P9" i="791"/>
  <c r="N55" i="792"/>
  <c r="AF55" i="792"/>
  <c r="AG39" i="792" s="1"/>
  <c r="AE55" i="792"/>
  <c r="P74" i="791"/>
  <c r="Q74" i="791"/>
  <c r="P93" i="791"/>
  <c r="Q93" i="791"/>
  <c r="N123" i="791"/>
  <c r="AA123" i="791"/>
  <c r="AB123" i="791"/>
  <c r="AC107" i="791" s="1"/>
  <c r="N89" i="792"/>
  <c r="AF89" i="792"/>
  <c r="AG73" i="792" s="1"/>
  <c r="AE89" i="792"/>
  <c r="P43" i="792"/>
  <c r="Q43" i="792"/>
  <c r="Q133" i="791"/>
  <c r="P133" i="791"/>
  <c r="Q135" i="791"/>
  <c r="P135" i="791"/>
  <c r="I3" i="790"/>
  <c r="F2" i="791"/>
  <c r="AF38" i="792"/>
  <c r="AG22" i="792" s="1"/>
  <c r="AE38" i="792"/>
  <c r="Q106" i="792"/>
  <c r="R90" i="792" s="1"/>
  <c r="P106" i="792"/>
  <c r="Q108" i="792"/>
  <c r="P108" i="792"/>
  <c r="Q123" i="792"/>
  <c r="R107" i="792" s="1"/>
  <c r="P123" i="792"/>
  <c r="P131" i="791"/>
  <c r="Q131" i="791"/>
  <c r="N21" i="791"/>
  <c r="AB21" i="791"/>
  <c r="AC5" i="791" s="1"/>
  <c r="AA21" i="791"/>
  <c r="Q39" i="791"/>
  <c r="P39" i="791"/>
  <c r="M38" i="791"/>
  <c r="AA75" i="791"/>
  <c r="AB110" i="791"/>
  <c r="AB5" i="791"/>
  <c r="AA9" i="791"/>
  <c r="N24" i="791"/>
  <c r="AB40" i="791"/>
  <c r="P43" i="791"/>
  <c r="AB44" i="791"/>
  <c r="AA59" i="791"/>
  <c r="M72" i="791"/>
  <c r="P73" i="791"/>
  <c r="P92" i="791"/>
  <c r="AB93" i="791"/>
  <c r="N107" i="791"/>
  <c r="AA109" i="791"/>
  <c r="AA113" i="791"/>
  <c r="N126" i="791"/>
  <c r="N130" i="791"/>
  <c r="N134" i="791"/>
  <c r="N42" i="792"/>
  <c r="M72" i="792"/>
  <c r="P75" i="792"/>
  <c r="P90" i="792"/>
  <c r="AE123" i="792"/>
  <c r="N140" i="792"/>
  <c r="P8" i="791"/>
  <c r="AB9" i="791"/>
  <c r="AA39" i="791"/>
  <c r="AB59" i="791"/>
  <c r="P108" i="791"/>
  <c r="AB109" i="791"/>
  <c r="P112" i="791"/>
  <c r="AB113" i="791"/>
  <c r="AA127" i="791"/>
  <c r="AA131" i="791"/>
  <c r="AA135" i="791"/>
  <c r="P7" i="792"/>
  <c r="AF39" i="792"/>
  <c r="AE43" i="792"/>
  <c r="P60" i="792"/>
  <c r="AF123" i="792"/>
  <c r="AG107" i="792" s="1"/>
  <c r="M106" i="791"/>
  <c r="AB127" i="791"/>
  <c r="AB131" i="791"/>
  <c r="AB135" i="791"/>
  <c r="N6" i="792"/>
  <c r="AF22" i="792"/>
  <c r="AF43" i="792"/>
  <c r="AE56" i="792"/>
  <c r="N59" i="792"/>
  <c r="N63" i="792"/>
  <c r="O72" i="792"/>
  <c r="N73" i="792"/>
  <c r="AE107" i="792"/>
  <c r="N23" i="791"/>
  <c r="P42" i="791"/>
  <c r="N56" i="791"/>
  <c r="AA58" i="791"/>
  <c r="P91" i="791"/>
  <c r="AA108" i="791"/>
  <c r="AA112" i="791"/>
  <c r="N129" i="791"/>
  <c r="N5" i="792"/>
  <c r="AE7" i="792"/>
  <c r="AF56" i="792"/>
  <c r="AE60" i="792"/>
  <c r="P126" i="792"/>
  <c r="P7" i="791"/>
  <c r="N22" i="791"/>
  <c r="AA24" i="791"/>
  <c r="N41" i="791"/>
  <c r="P57" i="791"/>
  <c r="P90" i="791"/>
  <c r="N94" i="791"/>
  <c r="AA126" i="791"/>
  <c r="AA130" i="791"/>
  <c r="AA134" i="791"/>
  <c r="AE42" i="792"/>
  <c r="AE106" i="792"/>
  <c r="N125" i="792"/>
  <c r="M55" i="791"/>
  <c r="AA107" i="791"/>
  <c r="AE25" i="792"/>
  <c r="P41" i="792"/>
  <c r="N58" i="792"/>
  <c r="N62" i="792"/>
  <c r="AE74" i="792"/>
  <c r="AF106" i="792"/>
  <c r="AG90" i="792" s="1"/>
  <c r="N109" i="792"/>
  <c r="AE126" i="792"/>
  <c r="AB107" i="791"/>
  <c r="AE6" i="792"/>
  <c r="M21" i="792"/>
  <c r="P24" i="792"/>
  <c r="AE59" i="792"/>
  <c r="AE63" i="792"/>
  <c r="P6" i="791"/>
  <c r="AA23" i="791"/>
  <c r="P60" i="791"/>
  <c r="P110" i="791"/>
  <c r="AA129" i="791"/>
  <c r="M140" i="791"/>
  <c r="N39" i="792"/>
  <c r="AE73" i="792"/>
  <c r="P5" i="791"/>
  <c r="AA41" i="791"/>
  <c r="AA56" i="791"/>
  <c r="AA94" i="791"/>
  <c r="P128" i="791"/>
  <c r="P132" i="791"/>
  <c r="AE5" i="792"/>
  <c r="AF73" i="792"/>
  <c r="AE125" i="792"/>
  <c r="AE140" i="792"/>
  <c r="N106" i="788"/>
  <c r="AB106" i="788"/>
  <c r="AC90" i="788" s="1"/>
  <c r="AA106" i="788"/>
  <c r="P94" i="788"/>
  <c r="Q94" i="788"/>
  <c r="P56" i="789"/>
  <c r="Q56" i="789"/>
  <c r="F2" i="788"/>
  <c r="P135" i="788"/>
  <c r="Q135" i="788"/>
  <c r="P43" i="789"/>
  <c r="Q43" i="789"/>
  <c r="P91" i="789"/>
  <c r="Q91" i="789"/>
  <c r="Q114" i="788"/>
  <c r="P114" i="788"/>
  <c r="Q61" i="789"/>
  <c r="P61" i="789"/>
  <c r="P75" i="788"/>
  <c r="Q75" i="788"/>
  <c r="N55" i="789"/>
  <c r="AF55" i="789"/>
  <c r="AG39" i="789" s="1"/>
  <c r="AE55" i="789"/>
  <c r="N89" i="789"/>
  <c r="AF89" i="789"/>
  <c r="AG73" i="789" s="1"/>
  <c r="AE89" i="789"/>
  <c r="P107" i="789"/>
  <c r="Q107" i="789"/>
  <c r="P41" i="788"/>
  <c r="Q41" i="788"/>
  <c r="N89" i="788"/>
  <c r="AB89" i="788"/>
  <c r="AC73" i="788" s="1"/>
  <c r="AA89" i="788"/>
  <c r="Q110" i="788"/>
  <c r="P110" i="788"/>
  <c r="Q22" i="789"/>
  <c r="P22" i="789"/>
  <c r="P27" i="789"/>
  <c r="Q27" i="789"/>
  <c r="Q57" i="789"/>
  <c r="P57" i="789"/>
  <c r="AB21" i="788"/>
  <c r="AC5" i="788" s="1"/>
  <c r="AA21" i="788"/>
  <c r="N21" i="788"/>
  <c r="AB72" i="788"/>
  <c r="AC56" i="788" s="1"/>
  <c r="AA72" i="788"/>
  <c r="N72" i="788"/>
  <c r="Q124" i="789"/>
  <c r="P124" i="789"/>
  <c r="P131" i="788"/>
  <c r="Q131" i="788"/>
  <c r="Q60" i="788"/>
  <c r="P60" i="788"/>
  <c r="Q43" i="788"/>
  <c r="P43" i="788"/>
  <c r="P123" i="788"/>
  <c r="Q123" i="788"/>
  <c r="R107" i="788" s="1"/>
  <c r="P23" i="789"/>
  <c r="Q23" i="789"/>
  <c r="P123" i="789"/>
  <c r="Q123" i="789"/>
  <c r="R107" i="789" s="1"/>
  <c r="Q108" i="789"/>
  <c r="P108" i="789"/>
  <c r="Q8" i="789"/>
  <c r="P8" i="789"/>
  <c r="P127" i="788"/>
  <c r="Q127" i="788"/>
  <c r="P22" i="788"/>
  <c r="Q22" i="788"/>
  <c r="N40" i="788"/>
  <c r="N44" i="788"/>
  <c r="AB57" i="788"/>
  <c r="AB61" i="788"/>
  <c r="AA90" i="788"/>
  <c r="AB111" i="788"/>
  <c r="AB124" i="788"/>
  <c r="AA22" i="788"/>
  <c r="AB41" i="788"/>
  <c r="AB56" i="788"/>
  <c r="N74" i="788"/>
  <c r="P93" i="788"/>
  <c r="AB94" i="788"/>
  <c r="AA110" i="788"/>
  <c r="AA114" i="788"/>
  <c r="AB123" i="788"/>
  <c r="AC107" i="788" s="1"/>
  <c r="N126" i="788"/>
  <c r="N130" i="788"/>
  <c r="N134" i="788"/>
  <c r="AF23" i="789"/>
  <c r="P26" i="789"/>
  <c r="AF27" i="789"/>
  <c r="AE39" i="789"/>
  <c r="N42" i="789"/>
  <c r="M72" i="789"/>
  <c r="P75" i="789"/>
  <c r="P90" i="789"/>
  <c r="AE123" i="789"/>
  <c r="N140" i="789"/>
  <c r="AA123" i="788"/>
  <c r="AE27" i="789"/>
  <c r="P9" i="788"/>
  <c r="AB22" i="788"/>
  <c r="M38" i="788"/>
  <c r="P39" i="788"/>
  <c r="P59" i="788"/>
  <c r="AB60" i="788"/>
  <c r="P109" i="788"/>
  <c r="AB110" i="788"/>
  <c r="P113" i="788"/>
  <c r="AB114" i="788"/>
  <c r="AA127" i="788"/>
  <c r="AA131" i="788"/>
  <c r="AA135" i="788"/>
  <c r="P7" i="789"/>
  <c r="AF8" i="789"/>
  <c r="AE22" i="789"/>
  <c r="N25" i="789"/>
  <c r="AF39" i="789"/>
  <c r="AE43" i="789"/>
  <c r="AF57" i="789"/>
  <c r="AF61" i="789"/>
  <c r="N74" i="789"/>
  <c r="AF108" i="789"/>
  <c r="AF123" i="789"/>
  <c r="AG107" i="789" s="1"/>
  <c r="N126" i="789"/>
  <c r="AE23" i="789"/>
  <c r="H1" i="788"/>
  <c r="AA5" i="788"/>
  <c r="N8" i="788"/>
  <c r="AF22" i="789"/>
  <c r="AF43" i="789"/>
  <c r="AE56" i="789"/>
  <c r="AB5" i="788"/>
  <c r="N24" i="788"/>
  <c r="P73" i="788"/>
  <c r="N125" i="788"/>
  <c r="N129" i="788"/>
  <c r="N133" i="788"/>
  <c r="N5" i="789"/>
  <c r="AE7" i="789"/>
  <c r="AF56" i="789"/>
  <c r="AE60" i="789"/>
  <c r="AA41" i="788"/>
  <c r="AA39" i="788"/>
  <c r="N42" i="788"/>
  <c r="AA74" i="788"/>
  <c r="N91" i="788"/>
  <c r="P112" i="788"/>
  <c r="N124" i="788"/>
  <c r="AA126" i="788"/>
  <c r="AA130" i="788"/>
  <c r="AA134" i="788"/>
  <c r="H1" i="789"/>
  <c r="P6" i="789"/>
  <c r="N24" i="789"/>
  <c r="AE42" i="789"/>
  <c r="P59" i="789"/>
  <c r="P73" i="789"/>
  <c r="AE106" i="789"/>
  <c r="N125" i="789"/>
  <c r="AA94" i="788"/>
  <c r="M38" i="789"/>
  <c r="N58" i="789"/>
  <c r="N62" i="789"/>
  <c r="AF106" i="789"/>
  <c r="AG90" i="789" s="1"/>
  <c r="N109" i="789"/>
  <c r="AA24" i="788"/>
  <c r="P57" i="788"/>
  <c r="P61" i="788"/>
  <c r="P90" i="788"/>
  <c r="P111" i="788"/>
  <c r="AA125" i="788"/>
  <c r="AA129" i="788"/>
  <c r="AA133" i="788"/>
  <c r="M140" i="788"/>
  <c r="N39" i="789"/>
  <c r="P23" i="788"/>
  <c r="AA42" i="788"/>
  <c r="P56" i="788"/>
  <c r="AA91" i="788"/>
  <c r="AA107" i="788"/>
  <c r="P128" i="788"/>
  <c r="P132" i="788"/>
  <c r="AE5" i="789"/>
  <c r="AE24" i="789"/>
  <c r="P40" i="789"/>
  <c r="AF73" i="789"/>
  <c r="AE125" i="789"/>
  <c r="AE140" i="789"/>
  <c r="N5" i="788"/>
  <c r="P22" i="785"/>
  <c r="Q22" i="785"/>
  <c r="Q42" i="786"/>
  <c r="P42" i="786"/>
  <c r="Q75" i="785"/>
  <c r="P75" i="785"/>
  <c r="P56" i="786"/>
  <c r="Q56" i="786"/>
  <c r="Q124" i="786"/>
  <c r="P124" i="786"/>
  <c r="P43" i="786"/>
  <c r="Q43" i="786"/>
  <c r="Q61" i="786"/>
  <c r="P61" i="786"/>
  <c r="N89" i="786"/>
  <c r="AF89" i="786"/>
  <c r="AG73" i="786" s="1"/>
  <c r="AE89" i="786"/>
  <c r="F2" i="785"/>
  <c r="I3" i="784"/>
  <c r="P94" i="785"/>
  <c r="Q94" i="785"/>
  <c r="Q114" i="785"/>
  <c r="P114" i="785"/>
  <c r="AB21" i="785"/>
  <c r="AC5" i="785" s="1"/>
  <c r="AA21" i="785"/>
  <c r="N21" i="785"/>
  <c r="AB72" i="785"/>
  <c r="AC56" i="785" s="1"/>
  <c r="AA72" i="785"/>
  <c r="N72" i="785"/>
  <c r="P23" i="786"/>
  <c r="Q23" i="786"/>
  <c r="P27" i="786"/>
  <c r="Q27" i="786"/>
  <c r="P127" i="785"/>
  <c r="Q127" i="785"/>
  <c r="Q23" i="785"/>
  <c r="P23" i="785"/>
  <c r="N55" i="785"/>
  <c r="AB55" i="785"/>
  <c r="AC39" i="785" s="1"/>
  <c r="AA55" i="785"/>
  <c r="N89" i="785"/>
  <c r="AB89" i="785"/>
  <c r="AC73" i="785" s="1"/>
  <c r="AA89" i="785"/>
  <c r="Q135" i="785"/>
  <c r="P135" i="785"/>
  <c r="N55" i="786"/>
  <c r="AF55" i="786"/>
  <c r="AG39" i="786" s="1"/>
  <c r="AE55" i="786"/>
  <c r="Q57" i="786"/>
  <c r="P57" i="786"/>
  <c r="Q91" i="786"/>
  <c r="P91" i="786"/>
  <c r="Q128" i="785"/>
  <c r="P128" i="785"/>
  <c r="P41" i="785"/>
  <c r="Q41" i="785"/>
  <c r="P40" i="785"/>
  <c r="Q40" i="785"/>
  <c r="P107" i="786"/>
  <c r="Q107" i="786"/>
  <c r="N106" i="785"/>
  <c r="AB106" i="785"/>
  <c r="AC90" i="785" s="1"/>
  <c r="AA106" i="785"/>
  <c r="Q126" i="785"/>
  <c r="P126" i="785"/>
  <c r="P131" i="785"/>
  <c r="Q131" i="785"/>
  <c r="N38" i="786"/>
  <c r="AF38" i="786"/>
  <c r="AG22" i="786" s="1"/>
  <c r="AE38" i="786"/>
  <c r="P93" i="785"/>
  <c r="Q93" i="785"/>
  <c r="N130" i="785"/>
  <c r="AA23" i="785"/>
  <c r="N44" i="785"/>
  <c r="AB57" i="785"/>
  <c r="AB61" i="785"/>
  <c r="AA90" i="785"/>
  <c r="AB111" i="785"/>
  <c r="AB124" i="785"/>
  <c r="AF72" i="786"/>
  <c r="AG56" i="786" s="1"/>
  <c r="N140" i="786"/>
  <c r="P9" i="785"/>
  <c r="AB22" i="785"/>
  <c r="M38" i="785"/>
  <c r="P39" i="785"/>
  <c r="N43" i="785"/>
  <c r="P59" i="785"/>
  <c r="N73" i="785"/>
  <c r="AA75" i="785"/>
  <c r="N92" i="785"/>
  <c r="P113" i="785"/>
  <c r="AB114" i="785"/>
  <c r="AA135" i="785"/>
  <c r="P7" i="786"/>
  <c r="N25" i="786"/>
  <c r="AF39" i="786"/>
  <c r="AE43" i="786"/>
  <c r="AF57" i="786"/>
  <c r="P60" i="786"/>
  <c r="AF61" i="786"/>
  <c r="N72" i="786"/>
  <c r="N74" i="786"/>
  <c r="AE91" i="786"/>
  <c r="N126" i="786"/>
  <c r="N134" i="785"/>
  <c r="H1" i="785"/>
  <c r="AA5" i="785"/>
  <c r="N8" i="785"/>
  <c r="N58" i="785"/>
  <c r="AB75" i="785"/>
  <c r="N108" i="785"/>
  <c r="N112" i="785"/>
  <c r="N6" i="786"/>
  <c r="AF43" i="786"/>
  <c r="AE56" i="786"/>
  <c r="O72" i="786"/>
  <c r="AB5" i="785"/>
  <c r="AA9" i="785"/>
  <c r="N24" i="785"/>
  <c r="N125" i="785"/>
  <c r="N129" i="785"/>
  <c r="N133" i="785"/>
  <c r="N5" i="786"/>
  <c r="AE7" i="786"/>
  <c r="N41" i="786"/>
  <c r="AF56" i="786"/>
  <c r="AE60" i="786"/>
  <c r="AF107" i="786"/>
  <c r="M123" i="786"/>
  <c r="N74" i="785"/>
  <c r="N42" i="785"/>
  <c r="AA74" i="785"/>
  <c r="N91" i="785"/>
  <c r="AA126" i="785"/>
  <c r="AA130" i="785"/>
  <c r="AA134" i="785"/>
  <c r="AE42" i="786"/>
  <c r="P59" i="786"/>
  <c r="P63" i="786"/>
  <c r="P73" i="786"/>
  <c r="N125" i="786"/>
  <c r="AA43" i="785"/>
  <c r="N57" i="785"/>
  <c r="N61" i="785"/>
  <c r="N90" i="785"/>
  <c r="AA92" i="785"/>
  <c r="P107" i="785"/>
  <c r="AB126" i="785"/>
  <c r="AE25" i="786"/>
  <c r="AF42" i="786"/>
  <c r="N58" i="786"/>
  <c r="N62" i="786"/>
  <c r="AE74" i="786"/>
  <c r="N109" i="786"/>
  <c r="AE126" i="786"/>
  <c r="AA8" i="785"/>
  <c r="AA58" i="785"/>
  <c r="AA73" i="785"/>
  <c r="AA108" i="785"/>
  <c r="AA112" i="785"/>
  <c r="M123" i="785"/>
  <c r="P124" i="785"/>
  <c r="AE6" i="786"/>
  <c r="M21" i="786"/>
  <c r="P24" i="786"/>
  <c r="P7" i="785"/>
  <c r="AB73" i="785"/>
  <c r="P111" i="785"/>
  <c r="AA125" i="785"/>
  <c r="AA129" i="785"/>
  <c r="AA133" i="785"/>
  <c r="M140" i="785"/>
  <c r="AE41" i="786"/>
  <c r="M106" i="786"/>
  <c r="AA42" i="785"/>
  <c r="P56" i="785"/>
  <c r="AA91" i="785"/>
  <c r="P132" i="785"/>
  <c r="AE5" i="786"/>
  <c r="AE140" i="786"/>
  <c r="N5" i="785"/>
  <c r="AD140" i="783"/>
  <c r="Z140" i="783"/>
  <c r="Y140" i="783"/>
  <c r="L140" i="783"/>
  <c r="J140" i="783"/>
  <c r="I140" i="783"/>
  <c r="AF126" i="783"/>
  <c r="O126" i="783"/>
  <c r="M126" i="783"/>
  <c r="AE126" i="783" s="1"/>
  <c r="K126" i="783"/>
  <c r="G126" i="783"/>
  <c r="O125" i="783"/>
  <c r="M125" i="783"/>
  <c r="AF125" i="783" s="1"/>
  <c r="K125" i="783"/>
  <c r="G125" i="783"/>
  <c r="AF124" i="783"/>
  <c r="AE124" i="783"/>
  <c r="O124" i="783"/>
  <c r="M124" i="783"/>
  <c r="N124" i="783" s="1"/>
  <c r="K124" i="783"/>
  <c r="G124" i="783"/>
  <c r="AD123" i="783"/>
  <c r="Z123" i="783"/>
  <c r="Y123" i="783"/>
  <c r="L123" i="783"/>
  <c r="J123" i="783"/>
  <c r="K123" i="783" s="1"/>
  <c r="I123" i="783"/>
  <c r="AF109" i="783"/>
  <c r="O109" i="783"/>
  <c r="M109" i="783"/>
  <c r="AE109" i="783" s="1"/>
  <c r="K109" i="783"/>
  <c r="G109" i="783"/>
  <c r="O108" i="783"/>
  <c r="M108" i="783"/>
  <c r="N108" i="783" s="1"/>
  <c r="K108" i="783"/>
  <c r="G108" i="783"/>
  <c r="O107" i="783"/>
  <c r="M107" i="783"/>
  <c r="N107" i="783" s="1"/>
  <c r="K107" i="783"/>
  <c r="G107" i="783"/>
  <c r="AD106" i="783"/>
  <c r="Z106" i="783"/>
  <c r="Y106" i="783"/>
  <c r="L106" i="783"/>
  <c r="J106" i="783"/>
  <c r="I106" i="783"/>
  <c r="O91" i="783"/>
  <c r="M91" i="783"/>
  <c r="N91" i="783" s="1"/>
  <c r="K91" i="783"/>
  <c r="G91" i="783"/>
  <c r="AF90" i="783"/>
  <c r="AE90" i="783"/>
  <c r="O90" i="783"/>
  <c r="M90" i="783"/>
  <c r="N90" i="783" s="1"/>
  <c r="K90" i="783"/>
  <c r="G90" i="783"/>
  <c r="AD89" i="783"/>
  <c r="Z89" i="783"/>
  <c r="Y89" i="783"/>
  <c r="L89" i="783"/>
  <c r="K89" i="783"/>
  <c r="J89" i="783"/>
  <c r="I89" i="783"/>
  <c r="AF75" i="783"/>
  <c r="AE75" i="783"/>
  <c r="O75" i="783"/>
  <c r="N75" i="783"/>
  <c r="Q75" i="783" s="1"/>
  <c r="M75" i="783"/>
  <c r="K75" i="783"/>
  <c r="G75" i="783"/>
  <c r="O74" i="783"/>
  <c r="M74" i="783"/>
  <c r="AE74" i="783" s="1"/>
  <c r="K74" i="783"/>
  <c r="G74" i="783"/>
  <c r="O73" i="783"/>
  <c r="M73" i="783"/>
  <c r="M89" i="783" s="1"/>
  <c r="K73" i="783"/>
  <c r="G73" i="783"/>
  <c r="AD72" i="783"/>
  <c r="Z72" i="783"/>
  <c r="Y72" i="783"/>
  <c r="L72" i="783"/>
  <c r="O72" i="783" s="1"/>
  <c r="K72" i="783"/>
  <c r="J72" i="783"/>
  <c r="I72" i="783"/>
  <c r="O63" i="783"/>
  <c r="M63" i="783"/>
  <c r="N63" i="783" s="1"/>
  <c r="K63" i="783"/>
  <c r="G63" i="783"/>
  <c r="O62" i="783"/>
  <c r="M62" i="783"/>
  <c r="AE62" i="783" s="1"/>
  <c r="K62" i="783"/>
  <c r="G62" i="783"/>
  <c r="O61" i="783"/>
  <c r="M61" i="783"/>
  <c r="N61" i="783" s="1"/>
  <c r="K61" i="783"/>
  <c r="G61" i="783"/>
  <c r="O60" i="783"/>
  <c r="M60" i="783"/>
  <c r="AF60" i="783" s="1"/>
  <c r="K60" i="783"/>
  <c r="G60" i="783"/>
  <c r="AF59" i="783"/>
  <c r="AE59" i="783"/>
  <c r="O59" i="783"/>
  <c r="M59" i="783"/>
  <c r="N59" i="783" s="1"/>
  <c r="K59" i="783"/>
  <c r="G59" i="783"/>
  <c r="O58" i="783"/>
  <c r="M58" i="783"/>
  <c r="AE58" i="783" s="1"/>
  <c r="K58" i="783"/>
  <c r="G58" i="783"/>
  <c r="O57" i="783"/>
  <c r="M57" i="783"/>
  <c r="N57" i="783" s="1"/>
  <c r="K57" i="783"/>
  <c r="G57" i="783"/>
  <c r="AE56" i="783"/>
  <c r="O56" i="783"/>
  <c r="M56" i="783"/>
  <c r="N56" i="783" s="1"/>
  <c r="K56" i="783"/>
  <c r="G56" i="783"/>
  <c r="AD55" i="783"/>
  <c r="Z55" i="783"/>
  <c r="Y55" i="783"/>
  <c r="L55" i="783"/>
  <c r="J55" i="783"/>
  <c r="I55" i="783"/>
  <c r="O45" i="783"/>
  <c r="M45" i="783"/>
  <c r="N45" i="783" s="1"/>
  <c r="K45" i="783"/>
  <c r="G45" i="783"/>
  <c r="O44" i="783"/>
  <c r="N44" i="783"/>
  <c r="Q44" i="783" s="1"/>
  <c r="M44" i="783"/>
  <c r="AF44" i="783" s="1"/>
  <c r="K44" i="783"/>
  <c r="G44" i="783"/>
  <c r="O43" i="783"/>
  <c r="M43" i="783"/>
  <c r="AF43" i="783" s="1"/>
  <c r="K43" i="783"/>
  <c r="G43" i="783"/>
  <c r="O42" i="783"/>
  <c r="N42" i="783"/>
  <c r="Q42" i="783" s="1"/>
  <c r="M42" i="783"/>
  <c r="AE42" i="783" s="1"/>
  <c r="K42" i="783"/>
  <c r="G42" i="783"/>
  <c r="O41" i="783"/>
  <c r="M41" i="783"/>
  <c r="N41" i="783" s="1"/>
  <c r="K41" i="783"/>
  <c r="G41" i="783"/>
  <c r="O40" i="783"/>
  <c r="M40" i="783"/>
  <c r="AF40" i="783" s="1"/>
  <c r="K40" i="783"/>
  <c r="G40" i="783"/>
  <c r="O39" i="783"/>
  <c r="M39" i="783"/>
  <c r="N39" i="783" s="1"/>
  <c r="Q39" i="783" s="1"/>
  <c r="K39" i="783"/>
  <c r="G39" i="783"/>
  <c r="AD38" i="783"/>
  <c r="Z38" i="783"/>
  <c r="Y38" i="783"/>
  <c r="L38" i="783"/>
  <c r="H1" i="783" s="1"/>
  <c r="J38" i="783"/>
  <c r="I38" i="783"/>
  <c r="O38" i="783" s="1"/>
  <c r="AF27" i="783"/>
  <c r="O27" i="783"/>
  <c r="N27" i="783"/>
  <c r="Q27" i="783" s="1"/>
  <c r="M27" i="783"/>
  <c r="AE27" i="783" s="1"/>
  <c r="K27" i="783"/>
  <c r="G27" i="783"/>
  <c r="O26" i="783"/>
  <c r="M26" i="783"/>
  <c r="AF26" i="783" s="1"/>
  <c r="K26" i="783"/>
  <c r="G26" i="783"/>
  <c r="O25" i="783"/>
  <c r="M25" i="783"/>
  <c r="N25" i="783" s="1"/>
  <c r="K25" i="783"/>
  <c r="G25" i="783"/>
  <c r="AE24" i="783"/>
  <c r="O24" i="783"/>
  <c r="M24" i="783"/>
  <c r="AF24" i="783" s="1"/>
  <c r="K24" i="783"/>
  <c r="G24" i="783"/>
  <c r="AF23" i="783"/>
  <c r="O23" i="783"/>
  <c r="N23" i="783"/>
  <c r="Q23" i="783" s="1"/>
  <c r="M23" i="783"/>
  <c r="AE23" i="783" s="1"/>
  <c r="K23" i="783"/>
  <c r="G23" i="783"/>
  <c r="O22" i="783"/>
  <c r="M22" i="783"/>
  <c r="AF22" i="783" s="1"/>
  <c r="K22" i="783"/>
  <c r="G22" i="783"/>
  <c r="AD21" i="783"/>
  <c r="AD2" i="783" s="1"/>
  <c r="R6" i="781" s="1"/>
  <c r="Q6" i="781"/>
  <c r="Z21" i="783"/>
  <c r="Y21" i="783"/>
  <c r="Y2" i="783" s="1"/>
  <c r="O6" i="781" s="1"/>
  <c r="O21" i="783"/>
  <c r="L21" i="783"/>
  <c r="J21" i="783"/>
  <c r="K21" i="783" s="1"/>
  <c r="I21" i="783"/>
  <c r="AF8" i="783"/>
  <c r="AE8" i="783"/>
  <c r="O8" i="783"/>
  <c r="M8" i="783"/>
  <c r="N8" i="783" s="1"/>
  <c r="K8" i="783"/>
  <c r="G8" i="783"/>
  <c r="O7" i="783"/>
  <c r="M7" i="783"/>
  <c r="AE7" i="783" s="1"/>
  <c r="K7" i="783"/>
  <c r="G7" i="783"/>
  <c r="O6" i="783"/>
  <c r="M6" i="783"/>
  <c r="N6" i="783" s="1"/>
  <c r="K6" i="783"/>
  <c r="G6" i="783"/>
  <c r="AE5" i="783"/>
  <c r="O5" i="783"/>
  <c r="M5" i="783"/>
  <c r="AF5" i="783" s="1"/>
  <c r="K5" i="783"/>
  <c r="G5" i="783"/>
  <c r="H2" i="783"/>
  <c r="D1" i="783"/>
  <c r="L140" i="782"/>
  <c r="J140" i="782"/>
  <c r="K140" i="782" s="1"/>
  <c r="I140" i="782"/>
  <c r="O135" i="782"/>
  <c r="M135" i="782"/>
  <c r="AB135" i="782" s="1"/>
  <c r="K135" i="782"/>
  <c r="G135" i="782"/>
  <c r="O134" i="782"/>
  <c r="M134" i="782"/>
  <c r="AB134" i="782" s="1"/>
  <c r="K134" i="782"/>
  <c r="G134" i="782"/>
  <c r="O133" i="782"/>
  <c r="M133" i="782"/>
  <c r="AB133" i="782" s="1"/>
  <c r="K133" i="782"/>
  <c r="G133" i="782"/>
  <c r="O132" i="782"/>
  <c r="N132" i="782"/>
  <c r="Q132" i="782" s="1"/>
  <c r="M132" i="782"/>
  <c r="AB132" i="782" s="1"/>
  <c r="K132" i="782"/>
  <c r="G132" i="782"/>
  <c r="O131" i="782"/>
  <c r="M131" i="782"/>
  <c r="AB131" i="782" s="1"/>
  <c r="K131" i="782"/>
  <c r="G131" i="782"/>
  <c r="O130" i="782"/>
  <c r="M130" i="782"/>
  <c r="AB130" i="782" s="1"/>
  <c r="K130" i="782"/>
  <c r="G130" i="782"/>
  <c r="AA129" i="782"/>
  <c r="O129" i="782"/>
  <c r="M129" i="782"/>
  <c r="AB129" i="782" s="1"/>
  <c r="K129" i="782"/>
  <c r="G129" i="782"/>
  <c r="O128" i="782"/>
  <c r="M128" i="782"/>
  <c r="AB128" i="782" s="1"/>
  <c r="K128" i="782"/>
  <c r="G128" i="782"/>
  <c r="O127" i="782"/>
  <c r="M127" i="782"/>
  <c r="AB127" i="782" s="1"/>
  <c r="K127" i="782"/>
  <c r="G127" i="782"/>
  <c r="O126" i="782"/>
  <c r="M126" i="782"/>
  <c r="AB126" i="782" s="1"/>
  <c r="K126" i="782"/>
  <c r="G126" i="782"/>
  <c r="O125" i="782"/>
  <c r="M125" i="782"/>
  <c r="N125" i="782" s="1"/>
  <c r="Q125" i="782" s="1"/>
  <c r="K125" i="782"/>
  <c r="G125" i="782"/>
  <c r="O124" i="782"/>
  <c r="M124" i="782"/>
  <c r="AB124" i="782" s="1"/>
  <c r="K124" i="782"/>
  <c r="G124" i="782"/>
  <c r="L123" i="782"/>
  <c r="O123" i="782" s="1"/>
  <c r="J123" i="782"/>
  <c r="K123" i="782" s="1"/>
  <c r="I123" i="782"/>
  <c r="O114" i="782"/>
  <c r="M114" i="782"/>
  <c r="AB114" i="782" s="1"/>
  <c r="K114" i="782"/>
  <c r="G114" i="782"/>
  <c r="AA113" i="782"/>
  <c r="O113" i="782"/>
  <c r="M113" i="782"/>
  <c r="N113" i="782" s="1"/>
  <c r="K113" i="782"/>
  <c r="G113" i="782"/>
  <c r="O112" i="782"/>
  <c r="M112" i="782"/>
  <c r="AA112" i="782" s="1"/>
  <c r="K112" i="782"/>
  <c r="G112" i="782"/>
  <c r="O111" i="782"/>
  <c r="M111" i="782"/>
  <c r="AB111" i="782" s="1"/>
  <c r="K111" i="782"/>
  <c r="G111" i="782"/>
  <c r="O110" i="782"/>
  <c r="M110" i="782"/>
  <c r="AB110" i="782" s="1"/>
  <c r="K110" i="782"/>
  <c r="G110" i="782"/>
  <c r="O109" i="782"/>
  <c r="M109" i="782"/>
  <c r="N109" i="782" s="1"/>
  <c r="K109" i="782"/>
  <c r="G109" i="782"/>
  <c r="O108" i="782"/>
  <c r="M108" i="782"/>
  <c r="AB108" i="782" s="1"/>
  <c r="K108" i="782"/>
  <c r="G108" i="782"/>
  <c r="O107" i="782"/>
  <c r="M107" i="782"/>
  <c r="AB107" i="782" s="1"/>
  <c r="K107" i="782"/>
  <c r="G107" i="782"/>
  <c r="L106" i="782"/>
  <c r="K106" i="782"/>
  <c r="J106" i="782"/>
  <c r="I106" i="782"/>
  <c r="O94" i="782"/>
  <c r="M94" i="782"/>
  <c r="AB94" i="782" s="1"/>
  <c r="K94" i="782"/>
  <c r="G94" i="782"/>
  <c r="O93" i="782"/>
  <c r="M93" i="782"/>
  <c r="AA93" i="782" s="1"/>
  <c r="K93" i="782"/>
  <c r="G93" i="782"/>
  <c r="AB92" i="782"/>
  <c r="AA92" i="782"/>
  <c r="O92" i="782"/>
  <c r="N92" i="782"/>
  <c r="Q92" i="782" s="1"/>
  <c r="M92" i="782"/>
  <c r="K92" i="782"/>
  <c r="G92" i="782"/>
  <c r="O91" i="782"/>
  <c r="M91" i="782"/>
  <c r="AB91" i="782" s="1"/>
  <c r="K91" i="782"/>
  <c r="G91" i="782"/>
  <c r="O90" i="782"/>
  <c r="M90" i="782"/>
  <c r="AB90" i="782" s="1"/>
  <c r="K90" i="782"/>
  <c r="G90" i="782"/>
  <c r="L89" i="782"/>
  <c r="J89" i="782"/>
  <c r="I89" i="782"/>
  <c r="AB75" i="782"/>
  <c r="O75" i="782"/>
  <c r="M75" i="782"/>
  <c r="AA75" i="782" s="1"/>
  <c r="K75" i="782"/>
  <c r="G75" i="782"/>
  <c r="AB74" i="782"/>
  <c r="AA74" i="782"/>
  <c r="O74" i="782"/>
  <c r="M74" i="782"/>
  <c r="N74" i="782" s="1"/>
  <c r="K74" i="782"/>
  <c r="G74" i="782"/>
  <c r="O73" i="782"/>
  <c r="M73" i="782"/>
  <c r="N73" i="782" s="1"/>
  <c r="K73" i="782"/>
  <c r="G73" i="782"/>
  <c r="L72" i="782"/>
  <c r="J72" i="782"/>
  <c r="I72" i="782"/>
  <c r="O61" i="782"/>
  <c r="M61" i="782"/>
  <c r="AB61" i="782" s="1"/>
  <c r="K61" i="782"/>
  <c r="G61" i="782"/>
  <c r="O60" i="782"/>
  <c r="M60" i="782"/>
  <c r="AB60" i="782" s="1"/>
  <c r="K60" i="782"/>
  <c r="G60" i="782"/>
  <c r="O59" i="782"/>
  <c r="M59" i="782"/>
  <c r="N59" i="782" s="1"/>
  <c r="K59" i="782"/>
  <c r="G59" i="782"/>
  <c r="O58" i="782"/>
  <c r="N58" i="782"/>
  <c r="Q58" i="782" s="1"/>
  <c r="M58" i="782"/>
  <c r="AA58" i="782" s="1"/>
  <c r="K58" i="782"/>
  <c r="G58" i="782"/>
  <c r="O57" i="782"/>
  <c r="M57" i="782"/>
  <c r="AB57" i="782" s="1"/>
  <c r="K57" i="782"/>
  <c r="G57" i="782"/>
  <c r="O56" i="782"/>
  <c r="M56" i="782"/>
  <c r="K56" i="782"/>
  <c r="G56" i="782"/>
  <c r="L55" i="782"/>
  <c r="J55" i="782"/>
  <c r="I55" i="782"/>
  <c r="O44" i="782"/>
  <c r="M44" i="782"/>
  <c r="N44" i="782" s="1"/>
  <c r="K44" i="782"/>
  <c r="G44" i="782"/>
  <c r="O43" i="782"/>
  <c r="M43" i="782"/>
  <c r="N43" i="782" s="1"/>
  <c r="K43" i="782"/>
  <c r="G43" i="782"/>
  <c r="O42" i="782"/>
  <c r="M42" i="782"/>
  <c r="AB42" i="782" s="1"/>
  <c r="K42" i="782"/>
  <c r="G42" i="782"/>
  <c r="O41" i="782"/>
  <c r="M41" i="782"/>
  <c r="AB41" i="782" s="1"/>
  <c r="K41" i="782"/>
  <c r="G41" i="782"/>
  <c r="O40" i="782"/>
  <c r="M40" i="782"/>
  <c r="AB40" i="782" s="1"/>
  <c r="K40" i="782"/>
  <c r="G40" i="782"/>
  <c r="AA39" i="782"/>
  <c r="O39" i="782"/>
  <c r="N39" i="782"/>
  <c r="M39" i="782"/>
  <c r="K39" i="782"/>
  <c r="Q39" i="782" s="1"/>
  <c r="G39" i="782"/>
  <c r="L38" i="782"/>
  <c r="J38" i="782"/>
  <c r="I38" i="782"/>
  <c r="O24" i="782"/>
  <c r="M24" i="782"/>
  <c r="N24" i="782" s="1"/>
  <c r="K24" i="782"/>
  <c r="G24" i="782"/>
  <c r="O23" i="782"/>
  <c r="M23" i="782"/>
  <c r="AB23" i="782" s="1"/>
  <c r="K23" i="782"/>
  <c r="G23" i="782"/>
  <c r="O22" i="782"/>
  <c r="M22" i="782"/>
  <c r="M38" i="782" s="1"/>
  <c r="K22" i="782"/>
  <c r="G22" i="782"/>
  <c r="L21" i="782"/>
  <c r="O21" i="782" s="1"/>
  <c r="J21" i="782"/>
  <c r="K21" i="782" s="1"/>
  <c r="I21" i="782"/>
  <c r="O9" i="782"/>
  <c r="M9" i="782"/>
  <c r="AA9" i="782" s="1"/>
  <c r="K9" i="782"/>
  <c r="G9" i="782"/>
  <c r="O8" i="782"/>
  <c r="M8" i="782"/>
  <c r="N8" i="782" s="1"/>
  <c r="K8" i="782"/>
  <c r="G8" i="782"/>
  <c r="O7" i="782"/>
  <c r="M7" i="782"/>
  <c r="AA7" i="782" s="1"/>
  <c r="K7" i="782"/>
  <c r="G7" i="782"/>
  <c r="O6" i="782"/>
  <c r="M6" i="782"/>
  <c r="AB6" i="782" s="1"/>
  <c r="K6" i="782"/>
  <c r="G6" i="782"/>
  <c r="O5" i="782"/>
  <c r="M5" i="782"/>
  <c r="AB5" i="782" s="1"/>
  <c r="K5" i="782"/>
  <c r="G5" i="782"/>
  <c r="F1" i="782" s="1"/>
  <c r="F2" i="782" s="1"/>
  <c r="H2" i="782"/>
  <c r="D1" i="782"/>
  <c r="F3" i="781" s="1"/>
  <c r="X34" i="781"/>
  <c r="W34" i="781"/>
  <c r="V34" i="781"/>
  <c r="P34" i="781"/>
  <c r="O34" i="781"/>
  <c r="N34" i="781"/>
  <c r="M34" i="781"/>
  <c r="G34" i="781"/>
  <c r="N16" i="781"/>
  <c r="M16" i="781"/>
  <c r="I8" i="781" s="1"/>
  <c r="J16" i="781"/>
  <c r="I16" i="781"/>
  <c r="H16" i="781"/>
  <c r="G16" i="781"/>
  <c r="F16" i="781"/>
  <c r="E16" i="781"/>
  <c r="E8" i="781" s="1"/>
  <c r="F8" i="781"/>
  <c r="M7" i="781"/>
  <c r="K7" i="781"/>
  <c r="I7" i="781"/>
  <c r="G7" i="781"/>
  <c r="F7" i="781"/>
  <c r="E7" i="781"/>
  <c r="M6" i="781"/>
  <c r="K6" i="781"/>
  <c r="I6" i="781"/>
  <c r="G6" i="781"/>
  <c r="F6" i="781"/>
  <c r="E6" i="781"/>
  <c r="Q90" i="783" l="1"/>
  <c r="P90" i="783"/>
  <c r="P58" i="788"/>
  <c r="Q58" i="788"/>
  <c r="N6" i="782"/>
  <c r="Q6" i="782" s="1"/>
  <c r="M55" i="782"/>
  <c r="P92" i="782"/>
  <c r="N107" i="782"/>
  <c r="Q107" i="782" s="1"/>
  <c r="Z2" i="783"/>
  <c r="P6" i="781" s="1"/>
  <c r="P44" i="783"/>
  <c r="P75" i="783"/>
  <c r="AF21" i="789"/>
  <c r="AG5" i="789" s="1"/>
  <c r="P106" i="789"/>
  <c r="P7" i="795"/>
  <c r="AF106" i="798"/>
  <c r="AG90" i="798" s="1"/>
  <c r="AE89" i="804"/>
  <c r="P6" i="813"/>
  <c r="P125" i="818"/>
  <c r="AF55" i="819"/>
  <c r="AG39" i="819" s="1"/>
  <c r="AF123" i="828"/>
  <c r="AG107" i="828" s="1"/>
  <c r="N106" i="830"/>
  <c r="P124" i="843"/>
  <c r="Q24" i="846"/>
  <c r="P40" i="834"/>
  <c r="Q40" i="834"/>
  <c r="P42" i="807"/>
  <c r="Q42" i="807"/>
  <c r="Q57" i="798"/>
  <c r="P57" i="798"/>
  <c r="Q41" i="836"/>
  <c r="P41" i="836"/>
  <c r="P108" i="786"/>
  <c r="Q108" i="786"/>
  <c r="Q58" i="797"/>
  <c r="P58" i="797"/>
  <c r="P131" i="827"/>
  <c r="Q131" i="827"/>
  <c r="P6" i="785"/>
  <c r="Q6" i="785"/>
  <c r="P6" i="824"/>
  <c r="Q57" i="822"/>
  <c r="P57" i="822"/>
  <c r="AE21" i="846"/>
  <c r="AF21" i="846"/>
  <c r="AG5" i="846" s="1"/>
  <c r="Q22" i="836"/>
  <c r="P22" i="836"/>
  <c r="Q39" i="807"/>
  <c r="P39" i="807"/>
  <c r="Q56" i="809"/>
  <c r="P56" i="809"/>
  <c r="Q107" i="803"/>
  <c r="P107" i="803"/>
  <c r="Q76" i="837"/>
  <c r="P76" i="837"/>
  <c r="P39" i="782"/>
  <c r="P128" i="782"/>
  <c r="AE41" i="783"/>
  <c r="P125" i="783"/>
  <c r="P40" i="786"/>
  <c r="P74" i="797"/>
  <c r="P22" i="822"/>
  <c r="AE38" i="837"/>
  <c r="N38" i="837"/>
  <c r="P41" i="825"/>
  <c r="Q41" i="825"/>
  <c r="P125" i="819"/>
  <c r="Q125" i="819"/>
  <c r="Q6" i="816"/>
  <c r="P6" i="816"/>
  <c r="N89" i="810"/>
  <c r="AE89" i="810"/>
  <c r="P8" i="786"/>
  <c r="Q8" i="786"/>
  <c r="K38" i="783"/>
  <c r="P91" i="797"/>
  <c r="P110" i="803"/>
  <c r="P24" i="819"/>
  <c r="P5" i="825"/>
  <c r="AB89" i="824"/>
  <c r="AC73" i="824" s="1"/>
  <c r="P9" i="827"/>
  <c r="AF55" i="828"/>
  <c r="AG39" i="828" s="1"/>
  <c r="AB55" i="827"/>
  <c r="AC39" i="827" s="1"/>
  <c r="N123" i="834"/>
  <c r="P60" i="843"/>
  <c r="Q60" i="843"/>
  <c r="Q128" i="836"/>
  <c r="P128" i="836"/>
  <c r="P39" i="819"/>
  <c r="Q39" i="819"/>
  <c r="Q92" i="800"/>
  <c r="P92" i="800"/>
  <c r="Q125" i="804"/>
  <c r="P125" i="804"/>
  <c r="K72" i="782"/>
  <c r="AE72" i="801"/>
  <c r="P90" i="803"/>
  <c r="N21" i="807"/>
  <c r="D2" i="807" s="1"/>
  <c r="N89" i="824"/>
  <c r="Q89" i="824" s="1"/>
  <c r="R73" i="824" s="1"/>
  <c r="N55" i="827"/>
  <c r="Q55" i="827" s="1"/>
  <c r="R39" i="827" s="1"/>
  <c r="P59" i="843"/>
  <c r="N21" i="824"/>
  <c r="AB21" i="824"/>
  <c r="AC5" i="824" s="1"/>
  <c r="Q124" i="831"/>
  <c r="P124" i="831"/>
  <c r="P75" i="827"/>
  <c r="Q75" i="827"/>
  <c r="N128" i="782"/>
  <c r="Q128" i="782" s="1"/>
  <c r="AA43" i="782"/>
  <c r="K89" i="782"/>
  <c r="P132" i="782"/>
  <c r="AE91" i="783"/>
  <c r="N7" i="782"/>
  <c r="Q7" i="782" s="1"/>
  <c r="AA22" i="782"/>
  <c r="AB39" i="782"/>
  <c r="AB43" i="782"/>
  <c r="O72" i="782"/>
  <c r="O89" i="782"/>
  <c r="N108" i="782"/>
  <c r="Q108" i="782" s="1"/>
  <c r="N112" i="782"/>
  <c r="Q112" i="782" s="1"/>
  <c r="AA128" i="782"/>
  <c r="AE45" i="783"/>
  <c r="AF91" i="783"/>
  <c r="AA55" i="794"/>
  <c r="P59" i="803"/>
  <c r="AE21" i="807"/>
  <c r="AE89" i="822"/>
  <c r="P60" i="824"/>
  <c r="Q5" i="846"/>
  <c r="P5" i="846"/>
  <c r="Q78" i="831"/>
  <c r="P78" i="831"/>
  <c r="Q109" i="842"/>
  <c r="P109" i="842"/>
  <c r="Q113" i="824"/>
  <c r="P93" i="806"/>
  <c r="Q93" i="806"/>
  <c r="Q90" i="813"/>
  <c r="P90" i="813"/>
  <c r="P107" i="788"/>
  <c r="Q107" i="788"/>
  <c r="Q73" i="795"/>
  <c r="P73" i="795"/>
  <c r="P110" i="785"/>
  <c r="Q110" i="785"/>
  <c r="P22" i="786"/>
  <c r="Q22" i="786"/>
  <c r="Q110" i="815"/>
  <c r="P110" i="815"/>
  <c r="P91" i="815"/>
  <c r="Q91" i="815"/>
  <c r="P108" i="788"/>
  <c r="Q108" i="788"/>
  <c r="P60" i="785"/>
  <c r="Q60" i="785"/>
  <c r="Q60" i="803"/>
  <c r="P128" i="815"/>
  <c r="P129" i="824"/>
  <c r="AA106" i="830"/>
  <c r="Q94" i="833"/>
  <c r="F2" i="836"/>
  <c r="P6" i="837"/>
  <c r="P140" i="845"/>
  <c r="Q75" i="828"/>
  <c r="P75" i="828"/>
  <c r="Q90" i="786"/>
  <c r="P90" i="786"/>
  <c r="P108" i="795"/>
  <c r="Q26" i="801"/>
  <c r="AE125" i="783"/>
  <c r="AA132" i="782"/>
  <c r="P133" i="827"/>
  <c r="Q133" i="827"/>
  <c r="P60" i="842"/>
  <c r="Q60" i="842"/>
  <c r="Q7" i="821"/>
  <c r="P7" i="821"/>
  <c r="Q108" i="816"/>
  <c r="P108" i="816"/>
  <c r="Q63" i="816"/>
  <c r="P63" i="816"/>
  <c r="P41" i="789"/>
  <c r="Q41" i="789"/>
  <c r="Q7" i="809"/>
  <c r="P7" i="809"/>
  <c r="N106" i="813"/>
  <c r="AF106" i="813"/>
  <c r="AG90" i="813" s="1"/>
  <c r="P56" i="834"/>
  <c r="Q56" i="834"/>
  <c r="Q40" i="821"/>
  <c r="AB112" i="782"/>
  <c r="AE22" i="783"/>
  <c r="I3" i="796"/>
  <c r="P44" i="813"/>
  <c r="AE89" i="837"/>
  <c r="O55" i="783"/>
  <c r="AF62" i="783"/>
  <c r="M106" i="783"/>
  <c r="N106" i="783" s="1"/>
  <c r="AB89" i="791"/>
  <c r="AC73" i="791" s="1"/>
  <c r="Q44" i="800"/>
  <c r="I3" i="802"/>
  <c r="P25" i="822"/>
  <c r="P108" i="821"/>
  <c r="N72" i="822"/>
  <c r="P125" i="824"/>
  <c r="P58" i="830"/>
  <c r="P91" i="833"/>
  <c r="Q62" i="834"/>
  <c r="Q41" i="834"/>
  <c r="AF89" i="837"/>
  <c r="AG73" i="837" s="1"/>
  <c r="F2" i="839"/>
  <c r="P124" i="842"/>
  <c r="Q63" i="801"/>
  <c r="P63" i="801"/>
  <c r="Q111" i="815"/>
  <c r="P111" i="815"/>
  <c r="P23" i="801"/>
  <c r="Q23" i="801"/>
  <c r="I3" i="844"/>
  <c r="P133" i="809"/>
  <c r="Q133" i="809"/>
  <c r="Q39" i="786"/>
  <c r="AB22" i="782"/>
  <c r="O140" i="782"/>
  <c r="O89" i="783"/>
  <c r="AB93" i="782"/>
  <c r="N55" i="794"/>
  <c r="AE106" i="798"/>
  <c r="P24" i="800"/>
  <c r="P62" i="830"/>
  <c r="Q58" i="843"/>
  <c r="P58" i="843"/>
  <c r="AB58" i="782"/>
  <c r="N90" i="782"/>
  <c r="Q90" i="782" s="1"/>
  <c r="AA125" i="782"/>
  <c r="AE39" i="783"/>
  <c r="AF42" i="783"/>
  <c r="AA40" i="782"/>
  <c r="AA44" i="782"/>
  <c r="AA73" i="782"/>
  <c r="AB125" i="782"/>
  <c r="N129" i="782"/>
  <c r="Q129" i="782" s="1"/>
  <c r="AF39" i="783"/>
  <c r="M55" i="783"/>
  <c r="N55" i="783" s="1"/>
  <c r="O123" i="783"/>
  <c r="N126" i="783"/>
  <c r="Q126" i="783" s="1"/>
  <c r="N89" i="791"/>
  <c r="AA106" i="794"/>
  <c r="P125" i="821"/>
  <c r="AE72" i="822"/>
  <c r="N72" i="831"/>
  <c r="AE89" i="843"/>
  <c r="P40" i="828"/>
  <c r="Q40" i="828"/>
  <c r="P56" i="828"/>
  <c r="Q56" i="828"/>
  <c r="Q59" i="801"/>
  <c r="P59" i="801"/>
  <c r="P6" i="827"/>
  <c r="Q124" i="809"/>
  <c r="P124" i="809"/>
  <c r="P61" i="809"/>
  <c r="Q61" i="809"/>
  <c r="I3" i="817"/>
  <c r="AE123" i="828"/>
  <c r="P73" i="831"/>
  <c r="AE72" i="831"/>
  <c r="N106" i="833"/>
  <c r="P106" i="833" s="1"/>
  <c r="F2" i="833"/>
  <c r="P124" i="839"/>
  <c r="P90" i="842"/>
  <c r="I3" i="841"/>
  <c r="AF89" i="843"/>
  <c r="AG73" i="843" s="1"/>
  <c r="P6" i="845"/>
  <c r="P58" i="840"/>
  <c r="Q58" i="840"/>
  <c r="Q24" i="837"/>
  <c r="P24" i="837"/>
  <c r="P59" i="828"/>
  <c r="Q90" i="831"/>
  <c r="P90" i="831"/>
  <c r="Q135" i="809"/>
  <c r="P135" i="809"/>
  <c r="Q95" i="824"/>
  <c r="P95" i="824"/>
  <c r="Q56" i="801"/>
  <c r="P56" i="801"/>
  <c r="P111" i="809"/>
  <c r="Q111" i="809"/>
  <c r="Q22" i="815"/>
  <c r="P22" i="815"/>
  <c r="P22" i="800"/>
  <c r="Q22" i="800"/>
  <c r="P25" i="810"/>
  <c r="Q25" i="810"/>
  <c r="N22" i="782"/>
  <c r="Q22" i="782" s="1"/>
  <c r="P57" i="821"/>
  <c r="P132" i="827"/>
  <c r="P63" i="831"/>
  <c r="P91" i="842"/>
  <c r="N38" i="846"/>
  <c r="P62" i="840"/>
  <c r="Q62" i="840"/>
  <c r="P60" i="825"/>
  <c r="Q27" i="828"/>
  <c r="P27" i="828"/>
  <c r="Q39" i="822"/>
  <c r="Q124" i="837"/>
  <c r="P124" i="837"/>
  <c r="Q73" i="800"/>
  <c r="P73" i="800"/>
  <c r="P92" i="818"/>
  <c r="Q92" i="818"/>
  <c r="Q60" i="815"/>
  <c r="P60" i="815"/>
  <c r="N134" i="782"/>
  <c r="Q134" i="782" s="1"/>
  <c r="N125" i="783"/>
  <c r="Q125" i="783" s="1"/>
  <c r="Q44" i="812"/>
  <c r="P44" i="812"/>
  <c r="P40" i="795"/>
  <c r="P107" i="828"/>
  <c r="P123" i="828"/>
  <c r="Q92" i="830"/>
  <c r="P60" i="836"/>
  <c r="P59" i="839"/>
  <c r="P61" i="842"/>
  <c r="Q76" i="846"/>
  <c r="AE89" i="846"/>
  <c r="Q23" i="828"/>
  <c r="P23" i="828"/>
  <c r="P44" i="834"/>
  <c r="Q44" i="834"/>
  <c r="P135" i="845"/>
  <c r="Q135" i="845"/>
  <c r="P5" i="830"/>
  <c r="Q5" i="830"/>
  <c r="Q40" i="830"/>
  <c r="P40" i="830"/>
  <c r="P5" i="833"/>
  <c r="Q5" i="833"/>
  <c r="Q91" i="824"/>
  <c r="P91" i="824"/>
  <c r="Q60" i="816"/>
  <c r="P60" i="816"/>
  <c r="N55" i="833"/>
  <c r="AA55" i="833"/>
  <c r="AB55" i="833"/>
  <c r="AC39" i="833" s="1"/>
  <c r="Q74" i="825"/>
  <c r="P74" i="825"/>
  <c r="Q90" i="825"/>
  <c r="P90" i="825"/>
  <c r="AF123" i="834"/>
  <c r="AG107" i="834" s="1"/>
  <c r="AA108" i="782"/>
  <c r="AF7" i="783"/>
  <c r="AB7" i="782"/>
  <c r="N26" i="783"/>
  <c r="O106" i="783"/>
  <c r="H1" i="782"/>
  <c r="AB44" i="782"/>
  <c r="AB73" i="782"/>
  <c r="P109" i="785"/>
  <c r="AA38" i="797"/>
  <c r="AF123" i="810"/>
  <c r="AG107" i="810" s="1"/>
  <c r="N133" i="782"/>
  <c r="Q133" i="782" s="1"/>
  <c r="AE140" i="795"/>
  <c r="AB38" i="797"/>
  <c r="AC22" i="797" s="1"/>
  <c r="Q40" i="807"/>
  <c r="K55" i="782"/>
  <c r="AA109" i="782"/>
  <c r="F1" i="783"/>
  <c r="O140" i="783"/>
  <c r="AB55" i="788"/>
  <c r="AC39" i="788" s="1"/>
  <c r="P7" i="803"/>
  <c r="P75" i="815"/>
  <c r="AA106" i="815"/>
  <c r="P5" i="824"/>
  <c r="P74" i="824"/>
  <c r="N41" i="782"/>
  <c r="Q41" i="782" s="1"/>
  <c r="O55" i="782"/>
  <c r="AA59" i="782"/>
  <c r="N126" i="782"/>
  <c r="Q126" i="782" s="1"/>
  <c r="AA133" i="782"/>
  <c r="N40" i="783"/>
  <c r="AE43" i="783"/>
  <c r="AE63" i="783"/>
  <c r="AF74" i="783"/>
  <c r="K140" i="783"/>
  <c r="N55" i="788"/>
  <c r="P55" i="788" s="1"/>
  <c r="Q106" i="798"/>
  <c r="R90" i="798" s="1"/>
  <c r="P133" i="800"/>
  <c r="P22" i="807"/>
  <c r="P123" i="810"/>
  <c r="P61" i="813"/>
  <c r="P42" i="813"/>
  <c r="AB123" i="815"/>
  <c r="AC107" i="815" s="1"/>
  <c r="AB106" i="815"/>
  <c r="AC90" i="815" s="1"/>
  <c r="AE140" i="819"/>
  <c r="AE55" i="822"/>
  <c r="P91" i="828"/>
  <c r="P59" i="831"/>
  <c r="N140" i="831"/>
  <c r="P8" i="842"/>
  <c r="P57" i="842"/>
  <c r="P41" i="842"/>
  <c r="P113" i="845"/>
  <c r="P43" i="845"/>
  <c r="AF89" i="846"/>
  <c r="AG73" i="846" s="1"/>
  <c r="P60" i="822"/>
  <c r="Q60" i="822"/>
  <c r="Q109" i="822"/>
  <c r="P109" i="822"/>
  <c r="P8" i="833"/>
  <c r="Q8" i="833"/>
  <c r="P132" i="806"/>
  <c r="Q73" i="810"/>
  <c r="P73" i="810"/>
  <c r="Q56" i="794"/>
  <c r="P56" i="794"/>
  <c r="Q75" i="786"/>
  <c r="P75" i="786"/>
  <c r="Q59" i="809"/>
  <c r="P59" i="809"/>
  <c r="Q74" i="831"/>
  <c r="P74" i="831"/>
  <c r="P43" i="846"/>
  <c r="K106" i="783"/>
  <c r="Q40" i="800"/>
  <c r="N74" i="783"/>
  <c r="Q74" i="783" s="1"/>
  <c r="P61" i="812"/>
  <c r="P25" i="792"/>
  <c r="AF55" i="822"/>
  <c r="AG39" i="822" s="1"/>
  <c r="AE140" i="831"/>
  <c r="P125" i="843"/>
  <c r="P22" i="842"/>
  <c r="P125" i="840"/>
  <c r="Q125" i="840"/>
  <c r="Q108" i="837"/>
  <c r="P108" i="837"/>
  <c r="Q25" i="801"/>
  <c r="AA89" i="806"/>
  <c r="AB89" i="806"/>
  <c r="AC73" i="806" s="1"/>
  <c r="Q24" i="834"/>
  <c r="P24" i="834"/>
  <c r="P74" i="792"/>
  <c r="P8" i="792"/>
  <c r="Q8" i="792"/>
  <c r="Q94" i="809"/>
  <c r="P94" i="809"/>
  <c r="AF41" i="783"/>
  <c r="N21" i="846"/>
  <c r="Q21" i="846" s="1"/>
  <c r="R5" i="846" s="1"/>
  <c r="Q24" i="825"/>
  <c r="P24" i="825"/>
  <c r="AF45" i="783"/>
  <c r="P39" i="803"/>
  <c r="AF58" i="783"/>
  <c r="M8" i="781"/>
  <c r="K55" i="783"/>
  <c r="Q55" i="783" s="1"/>
  <c r="R39" i="783" s="1"/>
  <c r="AE73" i="783"/>
  <c r="AB106" i="794"/>
  <c r="AC90" i="794" s="1"/>
  <c r="P58" i="791"/>
  <c r="I3" i="793"/>
  <c r="P59" i="804"/>
  <c r="K38" i="782"/>
  <c r="O106" i="782"/>
  <c r="N5" i="783"/>
  <c r="Q5" i="783" s="1"/>
  <c r="P60" i="789"/>
  <c r="Q21" i="789"/>
  <c r="R5" i="789" s="1"/>
  <c r="N72" i="798"/>
  <c r="Q72" i="798" s="1"/>
  <c r="R56" i="798" s="1"/>
  <c r="P89" i="801"/>
  <c r="P22" i="806"/>
  <c r="AF89" i="810"/>
  <c r="AG73" i="810" s="1"/>
  <c r="P42" i="822"/>
  <c r="AA72" i="827"/>
  <c r="P134" i="827"/>
  <c r="P92" i="839"/>
  <c r="P6" i="842"/>
  <c r="P6" i="840"/>
  <c r="Q6" i="840"/>
  <c r="Q61" i="798"/>
  <c r="P61" i="798"/>
  <c r="P129" i="827"/>
  <c r="Q129" i="827"/>
  <c r="Q109" i="816"/>
  <c r="Q113" i="809"/>
  <c r="P113" i="809"/>
  <c r="P111" i="791"/>
  <c r="Q111" i="791"/>
  <c r="Q126" i="845"/>
  <c r="P126" i="845"/>
  <c r="P5" i="828"/>
  <c r="Q5" i="828"/>
  <c r="AF63" i="783"/>
  <c r="AE21" i="789"/>
  <c r="O38" i="782"/>
  <c r="M72" i="782"/>
  <c r="AA72" i="782" s="1"/>
  <c r="N130" i="782"/>
  <c r="Q130" i="782" s="1"/>
  <c r="N24" i="783"/>
  <c r="N60" i="783"/>
  <c r="AE107" i="783"/>
  <c r="I3" i="787"/>
  <c r="N140" i="795"/>
  <c r="P140" i="795" s="1"/>
  <c r="P126" i="810"/>
  <c r="P59" i="822"/>
  <c r="P56" i="831"/>
  <c r="P62" i="831"/>
  <c r="Q62" i="833"/>
  <c r="P8" i="839"/>
  <c r="Q40" i="827"/>
  <c r="P40" i="827"/>
  <c r="P135" i="827"/>
  <c r="Q135" i="827"/>
  <c r="Q23" i="807"/>
  <c r="P23" i="807"/>
  <c r="Q61" i="822"/>
  <c r="P61" i="822"/>
  <c r="P41" i="800"/>
  <c r="Q41" i="800"/>
  <c r="Q131" i="809"/>
  <c r="P131" i="809"/>
  <c r="P125" i="827"/>
  <c r="Q125" i="827"/>
  <c r="Q94" i="836"/>
  <c r="P94" i="836"/>
  <c r="Q24" i="804"/>
  <c r="P24" i="804"/>
  <c r="Q124" i="791"/>
  <c r="P124" i="791"/>
  <c r="P106" i="845"/>
  <c r="Q106" i="845"/>
  <c r="R90" i="845" s="1"/>
  <c r="P39" i="845"/>
  <c r="Q39" i="845"/>
  <c r="N72" i="846"/>
  <c r="AE72" i="846"/>
  <c r="AF72" i="846"/>
  <c r="AG56" i="846" s="1"/>
  <c r="AB72" i="845"/>
  <c r="AC56" i="845" s="1"/>
  <c r="AA72" i="845"/>
  <c r="N72" i="845"/>
  <c r="Q27" i="846"/>
  <c r="P27" i="846"/>
  <c r="Q55" i="846"/>
  <c r="R39" i="846" s="1"/>
  <c r="P55" i="846"/>
  <c r="N106" i="846"/>
  <c r="AF106" i="846"/>
  <c r="AG90" i="846" s="1"/>
  <c r="AE106" i="846"/>
  <c r="Q5" i="845"/>
  <c r="P5" i="845"/>
  <c r="Q125" i="846"/>
  <c r="P125" i="846"/>
  <c r="Q110" i="845"/>
  <c r="P110" i="845"/>
  <c r="Q23" i="846"/>
  <c r="P23" i="846"/>
  <c r="Q140" i="846"/>
  <c r="R124" i="846" s="1"/>
  <c r="P140" i="846"/>
  <c r="Q74" i="846"/>
  <c r="P74" i="846"/>
  <c r="Q126" i="846"/>
  <c r="P126" i="846"/>
  <c r="D2" i="846"/>
  <c r="P21" i="846"/>
  <c r="Q109" i="846"/>
  <c r="P109" i="846"/>
  <c r="Q91" i="845"/>
  <c r="P91" i="845"/>
  <c r="Q136" i="845"/>
  <c r="P136" i="845"/>
  <c r="Q124" i="845"/>
  <c r="P124" i="845"/>
  <c r="Q59" i="845"/>
  <c r="P59" i="845"/>
  <c r="Q132" i="845"/>
  <c r="P132" i="845"/>
  <c r="Q8" i="845"/>
  <c r="P8" i="845"/>
  <c r="P21" i="845"/>
  <c r="Q21" i="845"/>
  <c r="R5" i="845" s="1"/>
  <c r="Q73" i="846"/>
  <c r="P73" i="846"/>
  <c r="Q116" i="845"/>
  <c r="P116" i="845"/>
  <c r="Q41" i="845"/>
  <c r="P41" i="845"/>
  <c r="Q128" i="845"/>
  <c r="P128" i="845"/>
  <c r="Q7" i="846"/>
  <c r="P7" i="846"/>
  <c r="Q92" i="845"/>
  <c r="P92" i="845"/>
  <c r="Q63" i="846"/>
  <c r="P63" i="846"/>
  <c r="Q112" i="845"/>
  <c r="P112" i="845"/>
  <c r="Q109" i="845"/>
  <c r="P109" i="845"/>
  <c r="Q75" i="846"/>
  <c r="P75" i="846"/>
  <c r="Q59" i="846"/>
  <c r="P59" i="846"/>
  <c r="Q108" i="845"/>
  <c r="P108" i="845"/>
  <c r="Q26" i="846"/>
  <c r="P26" i="846"/>
  <c r="P89" i="846"/>
  <c r="Q89" i="846"/>
  <c r="R73" i="846" s="1"/>
  <c r="Q57" i="846"/>
  <c r="P57" i="846"/>
  <c r="Q38" i="846"/>
  <c r="R22" i="846" s="1"/>
  <c r="P38" i="846"/>
  <c r="Q123" i="845"/>
  <c r="R107" i="845" s="1"/>
  <c r="P123" i="845"/>
  <c r="Q61" i="845"/>
  <c r="P61" i="845"/>
  <c r="N123" i="846"/>
  <c r="AE123" i="846"/>
  <c r="AF123" i="846"/>
  <c r="AG107" i="846" s="1"/>
  <c r="Q56" i="846"/>
  <c r="P56" i="846"/>
  <c r="Q42" i="845"/>
  <c r="P42" i="845"/>
  <c r="P89" i="845"/>
  <c r="Q89" i="845"/>
  <c r="R73" i="845" s="1"/>
  <c r="Q55" i="845"/>
  <c r="R39" i="845" s="1"/>
  <c r="P55" i="845"/>
  <c r="Q57" i="845"/>
  <c r="P57" i="845"/>
  <c r="Q23" i="845"/>
  <c r="P23" i="845"/>
  <c r="Q137" i="845"/>
  <c r="P137" i="845"/>
  <c r="Q39" i="846"/>
  <c r="P39" i="846"/>
  <c r="AB89" i="842"/>
  <c r="AC73" i="842" s="1"/>
  <c r="AA89" i="842"/>
  <c r="N89" i="842"/>
  <c r="AB21" i="842"/>
  <c r="AC5" i="842" s="1"/>
  <c r="AA21" i="842"/>
  <c r="N21" i="842"/>
  <c r="N123" i="843"/>
  <c r="AF123" i="843"/>
  <c r="AG107" i="843" s="1"/>
  <c r="AE123" i="843"/>
  <c r="Q9" i="842"/>
  <c r="P9" i="842"/>
  <c r="AE21" i="843"/>
  <c r="N21" i="843"/>
  <c r="AF21" i="843"/>
  <c r="AG5" i="843" s="1"/>
  <c r="Q5" i="842"/>
  <c r="P5" i="842"/>
  <c r="Q38" i="842"/>
  <c r="R22" i="842" s="1"/>
  <c r="P38" i="842"/>
  <c r="N72" i="843"/>
  <c r="AF72" i="843"/>
  <c r="AG56" i="843" s="1"/>
  <c r="AE72" i="843"/>
  <c r="Q126" i="843"/>
  <c r="P126" i="843"/>
  <c r="AF55" i="843"/>
  <c r="AG39" i="843" s="1"/>
  <c r="AE55" i="843"/>
  <c r="N55" i="843"/>
  <c r="Q7" i="843"/>
  <c r="P7" i="843"/>
  <c r="Q75" i="843"/>
  <c r="P75" i="843"/>
  <c r="Q40" i="842"/>
  <c r="P40" i="842"/>
  <c r="Q132" i="842"/>
  <c r="P132" i="842"/>
  <c r="P72" i="842"/>
  <c r="Q72" i="842"/>
  <c r="R56" i="842" s="1"/>
  <c r="Q128" i="842"/>
  <c r="P128" i="842"/>
  <c r="AB140" i="842"/>
  <c r="AC124" i="842" s="1"/>
  <c r="AA140" i="842"/>
  <c r="N140" i="842"/>
  <c r="Q38" i="843"/>
  <c r="R22" i="843" s="1"/>
  <c r="P38" i="843"/>
  <c r="Q43" i="843"/>
  <c r="P43" i="843"/>
  <c r="Q111" i="842"/>
  <c r="P111" i="842"/>
  <c r="Q140" i="843"/>
  <c r="R124" i="843" s="1"/>
  <c r="P140" i="843"/>
  <c r="Q131" i="842"/>
  <c r="P131" i="842"/>
  <c r="AB106" i="842"/>
  <c r="AC90" i="842" s="1"/>
  <c r="AA106" i="842"/>
  <c r="N106" i="842"/>
  <c r="AB123" i="842"/>
  <c r="AC107" i="842" s="1"/>
  <c r="AA123" i="842"/>
  <c r="N123" i="842"/>
  <c r="Q43" i="842"/>
  <c r="P43" i="842"/>
  <c r="Q127" i="842"/>
  <c r="P127" i="842"/>
  <c r="Q39" i="843"/>
  <c r="P39" i="843"/>
  <c r="Q107" i="842"/>
  <c r="P107" i="842"/>
  <c r="AB55" i="842"/>
  <c r="AC39" i="842" s="1"/>
  <c r="AA55" i="842"/>
  <c r="N55" i="842"/>
  <c r="Q27" i="843"/>
  <c r="P27" i="843"/>
  <c r="Q56" i="843"/>
  <c r="P56" i="843"/>
  <c r="Q89" i="843"/>
  <c r="R73" i="843" s="1"/>
  <c r="P89" i="843"/>
  <c r="Q23" i="843"/>
  <c r="P23" i="843"/>
  <c r="Q44" i="843"/>
  <c r="P44" i="843"/>
  <c r="Q56" i="842"/>
  <c r="P56" i="842"/>
  <c r="Q74" i="842"/>
  <c r="P74" i="842"/>
  <c r="Q39" i="842"/>
  <c r="P39" i="842"/>
  <c r="Q40" i="843"/>
  <c r="P40" i="843"/>
  <c r="P21" i="839"/>
  <c r="Q21" i="839"/>
  <c r="R5" i="839" s="1"/>
  <c r="Q109" i="840"/>
  <c r="P109" i="840"/>
  <c r="N72" i="840"/>
  <c r="AF72" i="840"/>
  <c r="AG56" i="840" s="1"/>
  <c r="AE72" i="840"/>
  <c r="Q38" i="840"/>
  <c r="R22" i="840" s="1"/>
  <c r="P38" i="840"/>
  <c r="AB72" i="839"/>
  <c r="AC56" i="839" s="1"/>
  <c r="AA72" i="839"/>
  <c r="N72" i="839"/>
  <c r="Q39" i="839"/>
  <c r="P39" i="839"/>
  <c r="Q126" i="840"/>
  <c r="P126" i="840"/>
  <c r="Q42" i="839"/>
  <c r="P42" i="839"/>
  <c r="Q24" i="839"/>
  <c r="P24" i="839"/>
  <c r="N106" i="840"/>
  <c r="AF106" i="840"/>
  <c r="AG90" i="840" s="1"/>
  <c r="AE106" i="840"/>
  <c r="Q73" i="840"/>
  <c r="P73" i="840"/>
  <c r="AE21" i="840"/>
  <c r="N21" i="840"/>
  <c r="AF21" i="840"/>
  <c r="AG5" i="840" s="1"/>
  <c r="Q63" i="840"/>
  <c r="P63" i="840"/>
  <c r="Q131" i="839"/>
  <c r="P131" i="839"/>
  <c r="Q7" i="840"/>
  <c r="P7" i="840"/>
  <c r="Q75" i="840"/>
  <c r="P75" i="840"/>
  <c r="P55" i="839"/>
  <c r="Q55" i="839"/>
  <c r="R39" i="839" s="1"/>
  <c r="Q59" i="840"/>
  <c r="P59" i="840"/>
  <c r="Q127" i="839"/>
  <c r="P127" i="839"/>
  <c r="Q111" i="839"/>
  <c r="P111" i="839"/>
  <c r="Q132" i="839"/>
  <c r="P132" i="839"/>
  <c r="N55" i="840"/>
  <c r="AF55" i="840"/>
  <c r="AG39" i="840" s="1"/>
  <c r="AE55" i="840"/>
  <c r="P89" i="840"/>
  <c r="Q89" i="840"/>
  <c r="R73" i="840" s="1"/>
  <c r="Q74" i="840"/>
  <c r="P74" i="840"/>
  <c r="Q94" i="839"/>
  <c r="P94" i="839"/>
  <c r="AB106" i="839"/>
  <c r="AC90" i="839" s="1"/>
  <c r="AA106" i="839"/>
  <c r="N106" i="839"/>
  <c r="Q140" i="840"/>
  <c r="R124" i="840" s="1"/>
  <c r="P140" i="840"/>
  <c r="Q128" i="839"/>
  <c r="P128" i="839"/>
  <c r="AB140" i="839"/>
  <c r="AC124" i="839" s="1"/>
  <c r="AA140" i="839"/>
  <c r="N140" i="839"/>
  <c r="Q43" i="839"/>
  <c r="P43" i="839"/>
  <c r="Q41" i="839"/>
  <c r="P41" i="839"/>
  <c r="Q90" i="839"/>
  <c r="P90" i="839"/>
  <c r="Q39" i="840"/>
  <c r="P39" i="840"/>
  <c r="AB123" i="839"/>
  <c r="AC107" i="839" s="1"/>
  <c r="AA123" i="839"/>
  <c r="N123" i="839"/>
  <c r="Q40" i="840"/>
  <c r="P40" i="840"/>
  <c r="Q27" i="840"/>
  <c r="P27" i="840"/>
  <c r="N38" i="839"/>
  <c r="AB38" i="839"/>
  <c r="AC22" i="839" s="1"/>
  <c r="AA38" i="839"/>
  <c r="Q62" i="839"/>
  <c r="P62" i="839"/>
  <c r="Q23" i="840"/>
  <c r="P23" i="840"/>
  <c r="Q56" i="840"/>
  <c r="P56" i="840"/>
  <c r="Q107" i="839"/>
  <c r="P107" i="839"/>
  <c r="Q89" i="839"/>
  <c r="R73" i="839" s="1"/>
  <c r="P89" i="839"/>
  <c r="Q5" i="839"/>
  <c r="P5" i="839"/>
  <c r="N123" i="840"/>
  <c r="AF123" i="840"/>
  <c r="AG107" i="840" s="1"/>
  <c r="AE123" i="840"/>
  <c r="Q58" i="839"/>
  <c r="P58" i="839"/>
  <c r="Q44" i="840"/>
  <c r="P44" i="840"/>
  <c r="Q129" i="836"/>
  <c r="P129" i="836"/>
  <c r="Q73" i="837"/>
  <c r="P73" i="837"/>
  <c r="Q124" i="836"/>
  <c r="P124" i="836"/>
  <c r="N72" i="837"/>
  <c r="AE72" i="837"/>
  <c r="AF72" i="837"/>
  <c r="AG56" i="837" s="1"/>
  <c r="AB21" i="836"/>
  <c r="AC5" i="836" s="1"/>
  <c r="AA21" i="836"/>
  <c r="N21" i="836"/>
  <c r="Q63" i="837"/>
  <c r="P63" i="837"/>
  <c r="P106" i="836"/>
  <c r="Q106" i="836"/>
  <c r="R90" i="836" s="1"/>
  <c r="Q38" i="836"/>
  <c r="R22" i="836" s="1"/>
  <c r="P38" i="836"/>
  <c r="Q59" i="837"/>
  <c r="P59" i="837"/>
  <c r="Q125" i="837"/>
  <c r="P125" i="837"/>
  <c r="Q92" i="836"/>
  <c r="P92" i="836"/>
  <c r="Q74" i="837"/>
  <c r="P74" i="837"/>
  <c r="Q125" i="836"/>
  <c r="P125" i="836"/>
  <c r="AB55" i="836"/>
  <c r="AC39" i="836" s="1"/>
  <c r="AA55" i="836"/>
  <c r="N55" i="836"/>
  <c r="Q39" i="837"/>
  <c r="P39" i="837"/>
  <c r="Q43" i="837"/>
  <c r="P43" i="837"/>
  <c r="Q107" i="836"/>
  <c r="P107" i="836"/>
  <c r="Q43" i="836"/>
  <c r="P43" i="836"/>
  <c r="Q39" i="836"/>
  <c r="P39" i="836"/>
  <c r="Q27" i="837"/>
  <c r="P27" i="837"/>
  <c r="Q140" i="837"/>
  <c r="R124" i="837" s="1"/>
  <c r="P140" i="837"/>
  <c r="Q73" i="836"/>
  <c r="P73" i="836"/>
  <c r="N106" i="837"/>
  <c r="AF106" i="837"/>
  <c r="AG90" i="837" s="1"/>
  <c r="AE106" i="837"/>
  <c r="N72" i="836"/>
  <c r="AB72" i="836"/>
  <c r="AC56" i="836" s="1"/>
  <c r="AA72" i="836"/>
  <c r="Q26" i="837"/>
  <c r="P26" i="837"/>
  <c r="Q74" i="836"/>
  <c r="P74" i="836"/>
  <c r="Q23" i="837"/>
  <c r="P23" i="837"/>
  <c r="AF55" i="837"/>
  <c r="AG39" i="837" s="1"/>
  <c r="N55" i="837"/>
  <c r="AE55" i="837"/>
  <c r="Q126" i="836"/>
  <c r="P126" i="836"/>
  <c r="Q9" i="836"/>
  <c r="P9" i="836"/>
  <c r="Q21" i="837"/>
  <c r="R5" i="837" s="1"/>
  <c r="P21" i="837"/>
  <c r="Q90" i="836"/>
  <c r="P90" i="836"/>
  <c r="Q5" i="836"/>
  <c r="P5" i="836"/>
  <c r="Q38" i="837"/>
  <c r="R22" i="837" s="1"/>
  <c r="P38" i="837"/>
  <c r="AB140" i="836"/>
  <c r="AC124" i="836" s="1"/>
  <c r="AA140" i="836"/>
  <c r="N140" i="836"/>
  <c r="P123" i="836"/>
  <c r="Q123" i="836"/>
  <c r="R107" i="836" s="1"/>
  <c r="Q40" i="836"/>
  <c r="P40" i="836"/>
  <c r="N123" i="837"/>
  <c r="AE123" i="837"/>
  <c r="AF123" i="837"/>
  <c r="AG107" i="837" s="1"/>
  <c r="Q126" i="837"/>
  <c r="P126" i="837"/>
  <c r="Q93" i="836"/>
  <c r="P93" i="836"/>
  <c r="AB89" i="836"/>
  <c r="AC73" i="836" s="1"/>
  <c r="AA89" i="836"/>
  <c r="N89" i="836"/>
  <c r="P89" i="837"/>
  <c r="Q89" i="837"/>
  <c r="R73" i="837" s="1"/>
  <c r="Q56" i="837"/>
  <c r="P56" i="837"/>
  <c r="Q75" i="837"/>
  <c r="P75" i="837"/>
  <c r="Q44" i="837"/>
  <c r="P44" i="837"/>
  <c r="P39" i="834"/>
  <c r="Q39" i="834"/>
  <c r="N21" i="833"/>
  <c r="AA21" i="833"/>
  <c r="AB21" i="833"/>
  <c r="AC5" i="833" s="1"/>
  <c r="AA123" i="833"/>
  <c r="N123" i="833"/>
  <c r="AB123" i="833"/>
  <c r="AC107" i="833" s="1"/>
  <c r="P27" i="834"/>
  <c r="Q27" i="834"/>
  <c r="P123" i="834"/>
  <c r="Q123" i="834"/>
  <c r="R107" i="834" s="1"/>
  <c r="AE38" i="834"/>
  <c r="AF38" i="834"/>
  <c r="AG22" i="834" s="1"/>
  <c r="N38" i="834"/>
  <c r="AE89" i="834"/>
  <c r="AF89" i="834"/>
  <c r="AG73" i="834" s="1"/>
  <c r="N89" i="834"/>
  <c r="AE140" i="834"/>
  <c r="AF140" i="834"/>
  <c r="AG124" i="834" s="1"/>
  <c r="N140" i="834"/>
  <c r="Q131" i="833"/>
  <c r="P131" i="833"/>
  <c r="P23" i="833"/>
  <c r="Q23" i="833"/>
  <c r="AB38" i="833"/>
  <c r="AC22" i="833" s="1"/>
  <c r="N38" i="833"/>
  <c r="AA38" i="833"/>
  <c r="P75" i="834"/>
  <c r="Q75" i="834"/>
  <c r="P26" i="834"/>
  <c r="Q26" i="834"/>
  <c r="AB140" i="833"/>
  <c r="AC124" i="833" s="1"/>
  <c r="N140" i="833"/>
  <c r="AA140" i="833"/>
  <c r="AE55" i="834"/>
  <c r="AF55" i="834"/>
  <c r="AG39" i="834" s="1"/>
  <c r="N55" i="834"/>
  <c r="P126" i="834"/>
  <c r="Q126" i="834"/>
  <c r="Q106" i="833"/>
  <c r="R90" i="833" s="1"/>
  <c r="P125" i="834"/>
  <c r="Q125" i="834"/>
  <c r="P108" i="833"/>
  <c r="Q108" i="833"/>
  <c r="P127" i="833"/>
  <c r="Q127" i="833"/>
  <c r="P21" i="834"/>
  <c r="Q21" i="834"/>
  <c r="R5" i="834" s="1"/>
  <c r="AA72" i="833"/>
  <c r="AB72" i="833"/>
  <c r="AC56" i="833" s="1"/>
  <c r="N72" i="833"/>
  <c r="P72" i="834"/>
  <c r="Q72" i="834"/>
  <c r="R56" i="834" s="1"/>
  <c r="P126" i="833"/>
  <c r="Q126" i="833"/>
  <c r="P23" i="834"/>
  <c r="Q23" i="834"/>
  <c r="P107" i="833"/>
  <c r="Q107" i="833"/>
  <c r="P74" i="834"/>
  <c r="Q74" i="834"/>
  <c r="P130" i="833"/>
  <c r="Q130" i="833"/>
  <c r="Q61" i="830"/>
  <c r="P61" i="830"/>
  <c r="AB89" i="830"/>
  <c r="AC73" i="830" s="1"/>
  <c r="AA89" i="830"/>
  <c r="N89" i="830"/>
  <c r="Q129" i="830"/>
  <c r="P129" i="830"/>
  <c r="Q72" i="831"/>
  <c r="R56" i="831" s="1"/>
  <c r="P72" i="831"/>
  <c r="Q109" i="830"/>
  <c r="P109" i="830"/>
  <c r="Q41" i="831"/>
  <c r="P41" i="831"/>
  <c r="Q106" i="830"/>
  <c r="R90" i="830" s="1"/>
  <c r="P106" i="830"/>
  <c r="Q113" i="830"/>
  <c r="P113" i="830"/>
  <c r="Q24" i="831"/>
  <c r="P24" i="831"/>
  <c r="Q132" i="830"/>
  <c r="P132" i="830"/>
  <c r="Q25" i="831"/>
  <c r="P25" i="831"/>
  <c r="Q89" i="831"/>
  <c r="R73" i="831" s="1"/>
  <c r="P89" i="831"/>
  <c r="P21" i="831"/>
  <c r="Q21" i="831"/>
  <c r="R5" i="831" s="1"/>
  <c r="Q38" i="830"/>
  <c r="R22" i="830" s="1"/>
  <c r="P38" i="830"/>
  <c r="N123" i="831"/>
  <c r="AF123" i="831"/>
  <c r="AG107" i="831" s="1"/>
  <c r="AE123" i="831"/>
  <c r="Q60" i="830"/>
  <c r="P60" i="830"/>
  <c r="AA140" i="830"/>
  <c r="N140" i="830"/>
  <c r="AB140" i="830"/>
  <c r="AC124" i="830" s="1"/>
  <c r="Q128" i="830"/>
  <c r="P128" i="830"/>
  <c r="Q6" i="830"/>
  <c r="P6" i="830"/>
  <c r="Q41" i="830"/>
  <c r="P41" i="830"/>
  <c r="Q23" i="830"/>
  <c r="P23" i="830"/>
  <c r="Q55" i="830"/>
  <c r="R39" i="830" s="1"/>
  <c r="P55" i="830"/>
  <c r="AB123" i="830"/>
  <c r="AC107" i="830" s="1"/>
  <c r="AA123" i="830"/>
  <c r="N123" i="830"/>
  <c r="Q126" i="831"/>
  <c r="P126" i="831"/>
  <c r="Q39" i="830"/>
  <c r="P39" i="830"/>
  <c r="Q75" i="830"/>
  <c r="P75" i="830"/>
  <c r="Q22" i="830"/>
  <c r="P22" i="830"/>
  <c r="Q9" i="830"/>
  <c r="P9" i="830"/>
  <c r="Q57" i="830"/>
  <c r="P57" i="830"/>
  <c r="Q125" i="831"/>
  <c r="P125" i="831"/>
  <c r="Q56" i="830"/>
  <c r="P56" i="830"/>
  <c r="Q77" i="831"/>
  <c r="P77" i="831"/>
  <c r="Q124" i="830"/>
  <c r="P124" i="830"/>
  <c r="Q140" i="831"/>
  <c r="R124" i="831" s="1"/>
  <c r="P140" i="831"/>
  <c r="Q42" i="830"/>
  <c r="P42" i="830"/>
  <c r="Q72" i="830"/>
  <c r="R56" i="830" s="1"/>
  <c r="P72" i="830"/>
  <c r="N106" i="831"/>
  <c r="AF106" i="831"/>
  <c r="AG90" i="831" s="1"/>
  <c r="AE106" i="831"/>
  <c r="Q76" i="831"/>
  <c r="P76" i="831"/>
  <c r="AB21" i="830"/>
  <c r="AC5" i="830" s="1"/>
  <c r="AA21" i="830"/>
  <c r="N21" i="830"/>
  <c r="Q42" i="831"/>
  <c r="P42" i="831"/>
  <c r="N55" i="831"/>
  <c r="AF55" i="831"/>
  <c r="AG39" i="831" s="1"/>
  <c r="AE55" i="831"/>
  <c r="N38" i="831"/>
  <c r="AF38" i="831"/>
  <c r="AG22" i="831" s="1"/>
  <c r="AE38" i="831"/>
  <c r="Q93" i="830"/>
  <c r="P93" i="830"/>
  <c r="Q94" i="830"/>
  <c r="P94" i="830"/>
  <c r="Q5" i="831"/>
  <c r="P5" i="831"/>
  <c r="Q125" i="830"/>
  <c r="P125" i="830"/>
  <c r="Q133" i="830"/>
  <c r="P133" i="830"/>
  <c r="Q123" i="827"/>
  <c r="R107" i="827" s="1"/>
  <c r="P123" i="827"/>
  <c r="Q7" i="827"/>
  <c r="P7" i="827"/>
  <c r="Q42" i="827"/>
  <c r="P42" i="827"/>
  <c r="Q59" i="827"/>
  <c r="P59" i="827"/>
  <c r="Q94" i="827"/>
  <c r="P94" i="827"/>
  <c r="Q126" i="828"/>
  <c r="P126" i="828"/>
  <c r="Q8" i="827"/>
  <c r="P8" i="827"/>
  <c r="Q106" i="828"/>
  <c r="R90" i="828" s="1"/>
  <c r="P106" i="828"/>
  <c r="Q41" i="827"/>
  <c r="P41" i="827"/>
  <c r="Q90" i="828"/>
  <c r="P90" i="828"/>
  <c r="Q73" i="827"/>
  <c r="P73" i="827"/>
  <c r="Q92" i="827"/>
  <c r="P92" i="827"/>
  <c r="Q77" i="828"/>
  <c r="P77" i="828"/>
  <c r="Q78" i="828"/>
  <c r="P78" i="828"/>
  <c r="Q125" i="828"/>
  <c r="P125" i="828"/>
  <c r="Q22" i="827"/>
  <c r="P22" i="827"/>
  <c r="Q74" i="828"/>
  <c r="P74" i="828"/>
  <c r="AF140" i="828"/>
  <c r="AG124" i="828" s="1"/>
  <c r="AE140" i="828"/>
  <c r="N140" i="828"/>
  <c r="Q39" i="827"/>
  <c r="P39" i="827"/>
  <c r="Q25" i="828"/>
  <c r="P25" i="828"/>
  <c r="Q72" i="828"/>
  <c r="R56" i="828" s="1"/>
  <c r="P72" i="828"/>
  <c r="Q43" i="827"/>
  <c r="P43" i="827"/>
  <c r="Q55" i="828"/>
  <c r="R39" i="828" s="1"/>
  <c r="P55" i="828"/>
  <c r="Q76" i="828"/>
  <c r="P76" i="828"/>
  <c r="Q110" i="827"/>
  <c r="P110" i="827"/>
  <c r="AB38" i="827"/>
  <c r="AC22" i="827" s="1"/>
  <c r="AA38" i="827"/>
  <c r="N38" i="827"/>
  <c r="N38" i="828"/>
  <c r="AF38" i="828"/>
  <c r="AG22" i="828" s="1"/>
  <c r="AE38" i="828"/>
  <c r="Q90" i="827"/>
  <c r="P90" i="827"/>
  <c r="Q124" i="827"/>
  <c r="P124" i="827"/>
  <c r="Q26" i="828"/>
  <c r="P26" i="828"/>
  <c r="Q89" i="827"/>
  <c r="R73" i="827" s="1"/>
  <c r="P89" i="827"/>
  <c r="N21" i="828"/>
  <c r="AF21" i="828"/>
  <c r="AG5" i="828" s="1"/>
  <c r="AE21" i="828"/>
  <c r="Q62" i="827"/>
  <c r="P62" i="827"/>
  <c r="Q95" i="827"/>
  <c r="P95" i="827"/>
  <c r="Q24" i="828"/>
  <c r="P24" i="828"/>
  <c r="Q58" i="827"/>
  <c r="P58" i="827"/>
  <c r="Q91" i="827"/>
  <c r="P91" i="827"/>
  <c r="AB106" i="827"/>
  <c r="AC90" i="827" s="1"/>
  <c r="AA106" i="827"/>
  <c r="N106" i="827"/>
  <c r="N21" i="827"/>
  <c r="AB21" i="827"/>
  <c r="AC5" i="827" s="1"/>
  <c r="AA21" i="827"/>
  <c r="AA140" i="827"/>
  <c r="N140" i="827"/>
  <c r="AB140" i="827"/>
  <c r="AC124" i="827" s="1"/>
  <c r="Q72" i="827"/>
  <c r="R56" i="827" s="1"/>
  <c r="P72" i="827"/>
  <c r="Q89" i="828"/>
  <c r="R73" i="828" s="1"/>
  <c r="P89" i="828"/>
  <c r="Q114" i="824"/>
  <c r="P114" i="824"/>
  <c r="AA140" i="824"/>
  <c r="N140" i="824"/>
  <c r="AB140" i="824"/>
  <c r="AC124" i="824" s="1"/>
  <c r="Q128" i="824"/>
  <c r="P128" i="824"/>
  <c r="Q63" i="825"/>
  <c r="P63" i="825"/>
  <c r="Q8" i="824"/>
  <c r="P8" i="824"/>
  <c r="Q89" i="825"/>
  <c r="R73" i="825" s="1"/>
  <c r="P89" i="825"/>
  <c r="Q110" i="824"/>
  <c r="P110" i="824"/>
  <c r="AB123" i="824"/>
  <c r="AC107" i="824" s="1"/>
  <c r="AA123" i="824"/>
  <c r="N123" i="824"/>
  <c r="Q59" i="825"/>
  <c r="P59" i="825"/>
  <c r="Q72" i="825"/>
  <c r="R56" i="825" s="1"/>
  <c r="P72" i="825"/>
  <c r="AB72" i="824"/>
  <c r="AC56" i="824" s="1"/>
  <c r="AA72" i="824"/>
  <c r="N72" i="824"/>
  <c r="Q124" i="824"/>
  <c r="P124" i="824"/>
  <c r="Q62" i="824"/>
  <c r="P62" i="824"/>
  <c r="Q42" i="824"/>
  <c r="P42" i="824"/>
  <c r="Q73" i="825"/>
  <c r="P73" i="825"/>
  <c r="Q58" i="824"/>
  <c r="P58" i="824"/>
  <c r="Q23" i="824"/>
  <c r="P23" i="824"/>
  <c r="Q111" i="824"/>
  <c r="P111" i="824"/>
  <c r="Q109" i="825"/>
  <c r="P109" i="825"/>
  <c r="Q22" i="824"/>
  <c r="P22" i="824"/>
  <c r="Q92" i="824"/>
  <c r="P92" i="824"/>
  <c r="Q6" i="825"/>
  <c r="P6" i="825"/>
  <c r="Q25" i="825"/>
  <c r="P25" i="825"/>
  <c r="Q125" i="825"/>
  <c r="P125" i="825"/>
  <c r="N123" i="825"/>
  <c r="AF123" i="825"/>
  <c r="AG107" i="825" s="1"/>
  <c r="AE123" i="825"/>
  <c r="Q58" i="825"/>
  <c r="P58" i="825"/>
  <c r="AB106" i="824"/>
  <c r="AC90" i="824" s="1"/>
  <c r="AA106" i="824"/>
  <c r="N106" i="824"/>
  <c r="Q73" i="824"/>
  <c r="P73" i="824"/>
  <c r="Q61" i="825"/>
  <c r="P61" i="825"/>
  <c r="Q7" i="824"/>
  <c r="P7" i="824"/>
  <c r="Q43" i="824"/>
  <c r="P43" i="824"/>
  <c r="AB55" i="824"/>
  <c r="AC39" i="824" s="1"/>
  <c r="AA55" i="824"/>
  <c r="N55" i="824"/>
  <c r="Q132" i="824"/>
  <c r="P132" i="824"/>
  <c r="Q57" i="825"/>
  <c r="P57" i="825"/>
  <c r="Q126" i="825"/>
  <c r="P126" i="825"/>
  <c r="AB38" i="824"/>
  <c r="AC22" i="824" s="1"/>
  <c r="AA38" i="824"/>
  <c r="N38" i="824"/>
  <c r="N38" i="825"/>
  <c r="AF38" i="825"/>
  <c r="AG22" i="825" s="1"/>
  <c r="AE38" i="825"/>
  <c r="N55" i="825"/>
  <c r="AF55" i="825"/>
  <c r="AG39" i="825" s="1"/>
  <c r="AE55" i="825"/>
  <c r="AF140" i="825"/>
  <c r="AG124" i="825" s="1"/>
  <c r="AE140" i="825"/>
  <c r="N140" i="825"/>
  <c r="Q39" i="824"/>
  <c r="P39" i="824"/>
  <c r="Q126" i="821"/>
  <c r="P126" i="821"/>
  <c r="Q89" i="821"/>
  <c r="R73" i="821" s="1"/>
  <c r="P89" i="821"/>
  <c r="Q107" i="821"/>
  <c r="P107" i="821"/>
  <c r="N106" i="821"/>
  <c r="AB106" i="821"/>
  <c r="AC90" i="821" s="1"/>
  <c r="AA106" i="821"/>
  <c r="Q23" i="821"/>
  <c r="P23" i="821"/>
  <c r="N106" i="822"/>
  <c r="AF106" i="822"/>
  <c r="AG90" i="822" s="1"/>
  <c r="AE106" i="822"/>
  <c r="Q56" i="821"/>
  <c r="P56" i="821"/>
  <c r="Q60" i="821"/>
  <c r="P60" i="821"/>
  <c r="AB72" i="821"/>
  <c r="AC56" i="821" s="1"/>
  <c r="AA72" i="821"/>
  <c r="N72" i="821"/>
  <c r="Q73" i="821"/>
  <c r="P73" i="821"/>
  <c r="Q89" i="822"/>
  <c r="R73" i="822" s="1"/>
  <c r="P89" i="822"/>
  <c r="Q56" i="822"/>
  <c r="P56" i="822"/>
  <c r="N55" i="821"/>
  <c r="D2" i="821" s="1"/>
  <c r="AB55" i="821"/>
  <c r="AC39" i="821" s="1"/>
  <c r="AA55" i="821"/>
  <c r="N140" i="821"/>
  <c r="AB140" i="821"/>
  <c r="AC124" i="821" s="1"/>
  <c r="AA140" i="821"/>
  <c r="Q126" i="822"/>
  <c r="P126" i="822"/>
  <c r="Q6" i="821"/>
  <c r="P6" i="821"/>
  <c r="Q62" i="822"/>
  <c r="P62" i="822"/>
  <c r="Q24" i="821"/>
  <c r="P24" i="821"/>
  <c r="N123" i="821"/>
  <c r="AA123" i="821"/>
  <c r="AB123" i="821"/>
  <c r="AC107" i="821" s="1"/>
  <c r="Q125" i="822"/>
  <c r="P125" i="822"/>
  <c r="N123" i="822"/>
  <c r="AF123" i="822"/>
  <c r="AG107" i="822" s="1"/>
  <c r="AE123" i="822"/>
  <c r="Q58" i="822"/>
  <c r="P58" i="822"/>
  <c r="Q43" i="822"/>
  <c r="P43" i="822"/>
  <c r="N38" i="821"/>
  <c r="AB38" i="821"/>
  <c r="AC22" i="821" s="1"/>
  <c r="AA38" i="821"/>
  <c r="Q26" i="822"/>
  <c r="P26" i="822"/>
  <c r="P38" i="822"/>
  <c r="Q38" i="822"/>
  <c r="R22" i="822" s="1"/>
  <c r="Q55" i="822"/>
  <c r="R39" i="822" s="1"/>
  <c r="P55" i="822"/>
  <c r="Q5" i="821"/>
  <c r="P5" i="821"/>
  <c r="Q6" i="822"/>
  <c r="P6" i="822"/>
  <c r="Q42" i="821"/>
  <c r="P42" i="821"/>
  <c r="Q134" i="821"/>
  <c r="P134" i="821"/>
  <c r="Q21" i="822"/>
  <c r="R5" i="822" s="1"/>
  <c r="P21" i="822"/>
  <c r="Q72" i="822"/>
  <c r="R56" i="822" s="1"/>
  <c r="P72" i="822"/>
  <c r="Q140" i="822"/>
  <c r="R124" i="822" s="1"/>
  <c r="P140" i="822"/>
  <c r="Q5" i="822"/>
  <c r="P5" i="822"/>
  <c r="Q130" i="821"/>
  <c r="P130" i="821"/>
  <c r="P21" i="821"/>
  <c r="Q21" i="821"/>
  <c r="R5" i="821" s="1"/>
  <c r="P21" i="819"/>
  <c r="Q21" i="819"/>
  <c r="R5" i="819" s="1"/>
  <c r="Q63" i="819"/>
  <c r="P63" i="819"/>
  <c r="Q61" i="819"/>
  <c r="P61" i="819"/>
  <c r="AB21" i="818"/>
  <c r="AC5" i="818" s="1"/>
  <c r="AA21" i="818"/>
  <c r="N21" i="818"/>
  <c r="Q110" i="818"/>
  <c r="P110" i="818"/>
  <c r="Q5" i="819"/>
  <c r="P5" i="819"/>
  <c r="Q59" i="819"/>
  <c r="P59" i="819"/>
  <c r="Q7" i="818"/>
  <c r="P7" i="818"/>
  <c r="Q56" i="819"/>
  <c r="P56" i="819"/>
  <c r="Q57" i="819"/>
  <c r="P57" i="819"/>
  <c r="Q89" i="818"/>
  <c r="R73" i="818" s="1"/>
  <c r="P89" i="818"/>
  <c r="Q6" i="819"/>
  <c r="P6" i="819"/>
  <c r="Q72" i="819"/>
  <c r="R56" i="819" s="1"/>
  <c r="P72" i="819"/>
  <c r="AA140" i="818"/>
  <c r="N140" i="818"/>
  <c r="AB140" i="818"/>
  <c r="AC124" i="818" s="1"/>
  <c r="Q132" i="818"/>
  <c r="P132" i="818"/>
  <c r="Q5" i="818"/>
  <c r="P5" i="818"/>
  <c r="Q60" i="818"/>
  <c r="P60" i="818"/>
  <c r="Q109" i="819"/>
  <c r="P109" i="819"/>
  <c r="N38" i="819"/>
  <c r="AF38" i="819"/>
  <c r="AG22" i="819" s="1"/>
  <c r="AE38" i="819"/>
  <c r="Q93" i="818"/>
  <c r="P93" i="818"/>
  <c r="Q128" i="818"/>
  <c r="P128" i="818"/>
  <c r="P38" i="818"/>
  <c r="Q38" i="818"/>
  <c r="R22" i="818" s="1"/>
  <c r="Q6" i="818"/>
  <c r="P6" i="818"/>
  <c r="Q55" i="819"/>
  <c r="R39" i="819" s="1"/>
  <c r="P55" i="819"/>
  <c r="Q73" i="819"/>
  <c r="P73" i="819"/>
  <c r="Q44" i="818"/>
  <c r="P44" i="818"/>
  <c r="AB123" i="818"/>
  <c r="AC107" i="818" s="1"/>
  <c r="AA123" i="818"/>
  <c r="N123" i="818"/>
  <c r="Q126" i="819"/>
  <c r="P126" i="819"/>
  <c r="Q56" i="818"/>
  <c r="P56" i="818"/>
  <c r="Q55" i="818"/>
  <c r="R39" i="818" s="1"/>
  <c r="P55" i="818"/>
  <c r="Q25" i="819"/>
  <c r="P25" i="819"/>
  <c r="Q113" i="818"/>
  <c r="P113" i="818"/>
  <c r="Q40" i="818"/>
  <c r="P40" i="818"/>
  <c r="Q140" i="819"/>
  <c r="R124" i="819" s="1"/>
  <c r="P140" i="819"/>
  <c r="Q111" i="818"/>
  <c r="P111" i="818"/>
  <c r="Q57" i="818"/>
  <c r="P57" i="818"/>
  <c r="Q109" i="818"/>
  <c r="P109" i="818"/>
  <c r="AB106" i="818"/>
  <c r="AC90" i="818" s="1"/>
  <c r="AA106" i="818"/>
  <c r="N106" i="818"/>
  <c r="Q89" i="819"/>
  <c r="R73" i="819" s="1"/>
  <c r="P89" i="819"/>
  <c r="N123" i="819"/>
  <c r="AF123" i="819"/>
  <c r="AG107" i="819" s="1"/>
  <c r="AE123" i="819"/>
  <c r="Q23" i="818"/>
  <c r="P23" i="818"/>
  <c r="Q90" i="818"/>
  <c r="P90" i="818"/>
  <c r="Q72" i="818"/>
  <c r="R56" i="818" s="1"/>
  <c r="P72" i="818"/>
  <c r="N106" i="819"/>
  <c r="AF106" i="819"/>
  <c r="AG90" i="819" s="1"/>
  <c r="AE106" i="819"/>
  <c r="Q42" i="819"/>
  <c r="P42" i="819"/>
  <c r="Q61" i="818"/>
  <c r="P61" i="818"/>
  <c r="Q56" i="816"/>
  <c r="P56" i="816"/>
  <c r="Q21" i="815"/>
  <c r="R5" i="815" s="1"/>
  <c r="P21" i="815"/>
  <c r="Q90" i="815"/>
  <c r="P90" i="815"/>
  <c r="N38" i="816"/>
  <c r="AF38" i="816"/>
  <c r="AG22" i="816" s="1"/>
  <c r="AE38" i="816"/>
  <c r="Q125" i="816"/>
  <c r="P125" i="816"/>
  <c r="Q58" i="816"/>
  <c r="P58" i="816"/>
  <c r="AF140" i="816"/>
  <c r="AG124" i="816" s="1"/>
  <c r="AE140" i="816"/>
  <c r="N140" i="816"/>
  <c r="Q62" i="816"/>
  <c r="P62" i="816"/>
  <c r="Q127" i="815"/>
  <c r="P127" i="815"/>
  <c r="AB55" i="815"/>
  <c r="AC39" i="815" s="1"/>
  <c r="AA55" i="815"/>
  <c r="N55" i="815"/>
  <c r="Q109" i="815"/>
  <c r="P109" i="815"/>
  <c r="N55" i="816"/>
  <c r="AF55" i="816"/>
  <c r="AG39" i="816" s="1"/>
  <c r="AE55" i="816"/>
  <c r="Q59" i="815"/>
  <c r="P59" i="815"/>
  <c r="AB89" i="815"/>
  <c r="AC73" i="815" s="1"/>
  <c r="AA89" i="815"/>
  <c r="N89" i="815"/>
  <c r="Q40" i="815"/>
  <c r="P40" i="815"/>
  <c r="N106" i="816"/>
  <c r="AF106" i="816"/>
  <c r="AG90" i="816" s="1"/>
  <c r="AE106" i="816"/>
  <c r="Q106" i="815"/>
  <c r="R90" i="815" s="1"/>
  <c r="P106" i="815"/>
  <c r="Q108" i="815"/>
  <c r="P108" i="815"/>
  <c r="Q38" i="815"/>
  <c r="R22" i="815" s="1"/>
  <c r="P38" i="815"/>
  <c r="P72" i="815"/>
  <c r="Q72" i="815"/>
  <c r="R56" i="815" s="1"/>
  <c r="Q140" i="815"/>
  <c r="R124" i="815" s="1"/>
  <c r="P140" i="815"/>
  <c r="P21" i="816"/>
  <c r="Q21" i="816"/>
  <c r="R5" i="816" s="1"/>
  <c r="Q74" i="815"/>
  <c r="P74" i="815"/>
  <c r="Q43" i="815"/>
  <c r="P43" i="815"/>
  <c r="Q9" i="815"/>
  <c r="P9" i="815"/>
  <c r="Q72" i="816"/>
  <c r="R56" i="816" s="1"/>
  <c r="P72" i="816"/>
  <c r="Q89" i="816"/>
  <c r="R73" i="816" s="1"/>
  <c r="P89" i="816"/>
  <c r="Q44" i="815"/>
  <c r="P44" i="815"/>
  <c r="Q126" i="816"/>
  <c r="P126" i="816"/>
  <c r="Q112" i="815"/>
  <c r="P112" i="815"/>
  <c r="Q39" i="815"/>
  <c r="P39" i="815"/>
  <c r="AE123" i="816"/>
  <c r="N123" i="816"/>
  <c r="AF123" i="816"/>
  <c r="AG107" i="816" s="1"/>
  <c r="Q25" i="816"/>
  <c r="P25" i="816"/>
  <c r="Q113" i="815"/>
  <c r="P113" i="815"/>
  <c r="Q93" i="815"/>
  <c r="P93" i="815"/>
  <c r="AB123" i="812"/>
  <c r="AC107" i="812" s="1"/>
  <c r="AA123" i="812"/>
  <c r="N123" i="812"/>
  <c r="Q126" i="813"/>
  <c r="P126" i="813"/>
  <c r="Q89" i="813"/>
  <c r="R73" i="813" s="1"/>
  <c r="P89" i="813"/>
  <c r="N55" i="813"/>
  <c r="AF55" i="813"/>
  <c r="AG39" i="813" s="1"/>
  <c r="AE55" i="813"/>
  <c r="Q75" i="812"/>
  <c r="P75" i="812"/>
  <c r="Q41" i="812"/>
  <c r="P41" i="812"/>
  <c r="AB106" i="812"/>
  <c r="AC90" i="812" s="1"/>
  <c r="AA106" i="812"/>
  <c r="N106" i="812"/>
  <c r="AA140" i="812"/>
  <c r="N140" i="812"/>
  <c r="AB140" i="812"/>
  <c r="AC124" i="812" s="1"/>
  <c r="Q55" i="812"/>
  <c r="R39" i="812" s="1"/>
  <c r="P55" i="812"/>
  <c r="AB21" i="812"/>
  <c r="AC5" i="812" s="1"/>
  <c r="AA21" i="812"/>
  <c r="N21" i="812"/>
  <c r="Q22" i="812"/>
  <c r="P22" i="812"/>
  <c r="AE123" i="813"/>
  <c r="N123" i="813"/>
  <c r="AF123" i="813"/>
  <c r="AG107" i="813" s="1"/>
  <c r="Q124" i="812"/>
  <c r="P124" i="812"/>
  <c r="P72" i="812"/>
  <c r="Q72" i="812"/>
  <c r="R56" i="812" s="1"/>
  <c r="P72" i="813"/>
  <c r="Q72" i="813"/>
  <c r="R56" i="813" s="1"/>
  <c r="Q5" i="812"/>
  <c r="P5" i="812"/>
  <c r="N38" i="813"/>
  <c r="AF38" i="813"/>
  <c r="AG22" i="813" s="1"/>
  <c r="AE38" i="813"/>
  <c r="Q60" i="812"/>
  <c r="P60" i="812"/>
  <c r="AF140" i="813"/>
  <c r="AG124" i="813" s="1"/>
  <c r="AE140" i="813"/>
  <c r="N140" i="813"/>
  <c r="Q94" i="812"/>
  <c r="P94" i="812"/>
  <c r="Q25" i="813"/>
  <c r="P25" i="813"/>
  <c r="Q128" i="812"/>
  <c r="P128" i="812"/>
  <c r="AB89" i="812"/>
  <c r="AC73" i="812" s="1"/>
  <c r="AA89" i="812"/>
  <c r="N89" i="812"/>
  <c r="Q38" i="812"/>
  <c r="R22" i="812" s="1"/>
  <c r="P38" i="812"/>
  <c r="Q108" i="810"/>
  <c r="P108" i="810"/>
  <c r="Q73" i="809"/>
  <c r="P73" i="809"/>
  <c r="Q132" i="809"/>
  <c r="P132" i="809"/>
  <c r="Q140" i="810"/>
  <c r="R124" i="810" s="1"/>
  <c r="P140" i="810"/>
  <c r="Q106" i="809"/>
  <c r="R90" i="809" s="1"/>
  <c r="P106" i="809"/>
  <c r="N106" i="810"/>
  <c r="AF106" i="810"/>
  <c r="AG90" i="810" s="1"/>
  <c r="AE106" i="810"/>
  <c r="AB72" i="809"/>
  <c r="AC56" i="809" s="1"/>
  <c r="AA72" i="809"/>
  <c r="N72" i="809"/>
  <c r="Q128" i="809"/>
  <c r="P128" i="809"/>
  <c r="Q114" i="809"/>
  <c r="P114" i="809"/>
  <c r="Q125" i="810"/>
  <c r="P125" i="810"/>
  <c r="Q22" i="809"/>
  <c r="P22" i="809"/>
  <c r="Q110" i="809"/>
  <c r="P110" i="809"/>
  <c r="Q38" i="809"/>
  <c r="R22" i="809" s="1"/>
  <c r="P38" i="809"/>
  <c r="Q74" i="810"/>
  <c r="P74" i="810"/>
  <c r="AB21" i="809"/>
  <c r="AC5" i="809" s="1"/>
  <c r="AA21" i="809"/>
  <c r="N21" i="809"/>
  <c r="P90" i="809"/>
  <c r="Q90" i="809"/>
  <c r="Q5" i="809"/>
  <c r="P5" i="809"/>
  <c r="Q93" i="809"/>
  <c r="P93" i="809"/>
  <c r="Q55" i="810"/>
  <c r="R39" i="810" s="1"/>
  <c r="P55" i="810"/>
  <c r="AB123" i="809"/>
  <c r="AC107" i="809" s="1"/>
  <c r="AA123" i="809"/>
  <c r="N123" i="809"/>
  <c r="Q74" i="809"/>
  <c r="P74" i="809"/>
  <c r="Q58" i="809"/>
  <c r="P58" i="809"/>
  <c r="Q89" i="809"/>
  <c r="R73" i="809" s="1"/>
  <c r="P89" i="809"/>
  <c r="N72" i="810"/>
  <c r="AF72" i="810"/>
  <c r="AG56" i="810" s="1"/>
  <c r="AE72" i="810"/>
  <c r="AB140" i="809"/>
  <c r="AC124" i="809" s="1"/>
  <c r="AA140" i="809"/>
  <c r="N140" i="809"/>
  <c r="N55" i="809"/>
  <c r="AB55" i="809"/>
  <c r="AC39" i="809" s="1"/>
  <c r="AA55" i="809"/>
  <c r="Q43" i="810"/>
  <c r="P43" i="810"/>
  <c r="Q113" i="806"/>
  <c r="P113" i="806"/>
  <c r="Q114" i="806"/>
  <c r="P114" i="806"/>
  <c r="N123" i="807"/>
  <c r="AF123" i="807"/>
  <c r="AG107" i="807" s="1"/>
  <c r="AE123" i="807"/>
  <c r="Q134" i="806"/>
  <c r="P134" i="806"/>
  <c r="Q72" i="807"/>
  <c r="R56" i="807" s="1"/>
  <c r="P72" i="807"/>
  <c r="Q89" i="807"/>
  <c r="R73" i="807" s="1"/>
  <c r="P89" i="807"/>
  <c r="Q109" i="806"/>
  <c r="P109" i="806"/>
  <c r="Q61" i="807"/>
  <c r="P61" i="807"/>
  <c r="Q130" i="806"/>
  <c r="P130" i="806"/>
  <c r="Q109" i="807"/>
  <c r="P109" i="807"/>
  <c r="Q57" i="807"/>
  <c r="P57" i="807"/>
  <c r="Q26" i="807"/>
  <c r="P26" i="807"/>
  <c r="Q131" i="806"/>
  <c r="P131" i="806"/>
  <c r="AB21" i="806"/>
  <c r="AC5" i="806" s="1"/>
  <c r="AA21" i="806"/>
  <c r="N21" i="806"/>
  <c r="Q89" i="806"/>
  <c r="R73" i="806" s="1"/>
  <c r="P89" i="806"/>
  <c r="Q127" i="806"/>
  <c r="P127" i="806"/>
  <c r="AB140" i="806"/>
  <c r="AC124" i="806" s="1"/>
  <c r="AA140" i="806"/>
  <c r="N140" i="806"/>
  <c r="Q6" i="807"/>
  <c r="P6" i="807"/>
  <c r="Q5" i="806"/>
  <c r="P5" i="806"/>
  <c r="Q60" i="806"/>
  <c r="P60" i="806"/>
  <c r="Q112" i="806"/>
  <c r="P112" i="806"/>
  <c r="Q126" i="807"/>
  <c r="P126" i="807"/>
  <c r="N106" i="807"/>
  <c r="AF106" i="807"/>
  <c r="AG90" i="807" s="1"/>
  <c r="AE106" i="807"/>
  <c r="Q108" i="806"/>
  <c r="P108" i="806"/>
  <c r="AF140" i="807"/>
  <c r="AG124" i="807" s="1"/>
  <c r="AE140" i="807"/>
  <c r="N140" i="807"/>
  <c r="AB55" i="806"/>
  <c r="AC39" i="806" s="1"/>
  <c r="AA55" i="806"/>
  <c r="N55" i="806"/>
  <c r="Q94" i="806"/>
  <c r="P94" i="806"/>
  <c r="Q38" i="807"/>
  <c r="R22" i="807" s="1"/>
  <c r="P38" i="807"/>
  <c r="Q58" i="806"/>
  <c r="P58" i="806"/>
  <c r="Q123" i="806"/>
  <c r="R107" i="806" s="1"/>
  <c r="P123" i="806"/>
  <c r="Q106" i="806"/>
  <c r="R90" i="806" s="1"/>
  <c r="P106" i="806"/>
  <c r="Q38" i="806"/>
  <c r="R22" i="806" s="1"/>
  <c r="P38" i="806"/>
  <c r="Q6" i="806"/>
  <c r="P6" i="806"/>
  <c r="Q110" i="806"/>
  <c r="P110" i="806"/>
  <c r="Q8" i="806"/>
  <c r="P8" i="806"/>
  <c r="Q39" i="804"/>
  <c r="P39" i="804"/>
  <c r="Q26" i="804"/>
  <c r="P26" i="804"/>
  <c r="AB21" i="803"/>
  <c r="AC5" i="803" s="1"/>
  <c r="AA21" i="803"/>
  <c r="N21" i="803"/>
  <c r="Q42" i="803"/>
  <c r="P42" i="803"/>
  <c r="Q89" i="803"/>
  <c r="R73" i="803" s="1"/>
  <c r="P89" i="803"/>
  <c r="Q126" i="804"/>
  <c r="P126" i="804"/>
  <c r="Q140" i="804"/>
  <c r="R124" i="804" s="1"/>
  <c r="P140" i="804"/>
  <c r="Q38" i="803"/>
  <c r="R22" i="803" s="1"/>
  <c r="P38" i="803"/>
  <c r="Q5" i="803"/>
  <c r="P5" i="803"/>
  <c r="Q94" i="803"/>
  <c r="P94" i="803"/>
  <c r="Q72" i="804"/>
  <c r="R56" i="804" s="1"/>
  <c r="P72" i="804"/>
  <c r="Q41" i="804"/>
  <c r="P41" i="804"/>
  <c r="Q23" i="803"/>
  <c r="P23" i="803"/>
  <c r="N123" i="804"/>
  <c r="AF123" i="804"/>
  <c r="AG107" i="804" s="1"/>
  <c r="AE123" i="804"/>
  <c r="AE21" i="804"/>
  <c r="N21" i="804"/>
  <c r="AF21" i="804"/>
  <c r="AG5" i="804" s="1"/>
  <c r="Q55" i="803"/>
  <c r="R39" i="803" s="1"/>
  <c r="P55" i="803"/>
  <c r="Q135" i="803"/>
  <c r="P135" i="803"/>
  <c r="N38" i="804"/>
  <c r="AE38" i="804"/>
  <c r="AF38" i="804"/>
  <c r="AG22" i="804" s="1"/>
  <c r="Q132" i="803"/>
  <c r="P132" i="803"/>
  <c r="Q22" i="803"/>
  <c r="P22" i="803"/>
  <c r="Q131" i="803"/>
  <c r="P131" i="803"/>
  <c r="Q22" i="804"/>
  <c r="P22" i="804"/>
  <c r="Q128" i="803"/>
  <c r="P128" i="803"/>
  <c r="AB140" i="803"/>
  <c r="AC124" i="803" s="1"/>
  <c r="AA140" i="803"/>
  <c r="N140" i="803"/>
  <c r="Q56" i="804"/>
  <c r="P56" i="804"/>
  <c r="Q127" i="803"/>
  <c r="P127" i="803"/>
  <c r="AB123" i="803"/>
  <c r="AC107" i="803" s="1"/>
  <c r="AA123" i="803"/>
  <c r="N123" i="803"/>
  <c r="N55" i="804"/>
  <c r="AF55" i="804"/>
  <c r="AG39" i="804" s="1"/>
  <c r="AE55" i="804"/>
  <c r="Q23" i="804"/>
  <c r="P23" i="804"/>
  <c r="Q41" i="803"/>
  <c r="P41" i="803"/>
  <c r="Q106" i="803"/>
  <c r="R90" i="803" s="1"/>
  <c r="P106" i="803"/>
  <c r="Q124" i="803"/>
  <c r="P124" i="803"/>
  <c r="Q56" i="803"/>
  <c r="P56" i="803"/>
  <c r="Q72" i="803"/>
  <c r="R56" i="803" s="1"/>
  <c r="P72" i="803"/>
  <c r="Q89" i="804"/>
  <c r="R73" i="804" s="1"/>
  <c r="P89" i="804"/>
  <c r="Q22" i="801"/>
  <c r="P22" i="801"/>
  <c r="P6" i="800"/>
  <c r="Q6" i="800"/>
  <c r="AB123" i="800"/>
  <c r="AC107" i="800" s="1"/>
  <c r="AA123" i="800"/>
  <c r="N123" i="800"/>
  <c r="P21" i="800"/>
  <c r="Q21" i="800"/>
  <c r="R5" i="800" s="1"/>
  <c r="Q8" i="801"/>
  <c r="P8" i="801"/>
  <c r="Q125" i="801"/>
  <c r="P125" i="801"/>
  <c r="Q56" i="800"/>
  <c r="P56" i="800"/>
  <c r="Q124" i="800"/>
  <c r="P124" i="800"/>
  <c r="Q55" i="801"/>
  <c r="R39" i="801" s="1"/>
  <c r="P55" i="801"/>
  <c r="N21" i="801"/>
  <c r="AF21" i="801"/>
  <c r="AG5" i="801" s="1"/>
  <c r="AE21" i="801"/>
  <c r="Q7" i="800"/>
  <c r="P7" i="800"/>
  <c r="Q58" i="800"/>
  <c r="P58" i="800"/>
  <c r="Q5" i="800"/>
  <c r="P5" i="800"/>
  <c r="Q126" i="801"/>
  <c r="P126" i="801"/>
  <c r="P8" i="800"/>
  <c r="Q8" i="800"/>
  <c r="AF140" i="801"/>
  <c r="AG124" i="801" s="1"/>
  <c r="AE140" i="801"/>
  <c r="N140" i="801"/>
  <c r="Q111" i="800"/>
  <c r="P111" i="800"/>
  <c r="Q91" i="800"/>
  <c r="P91" i="800"/>
  <c r="Q72" i="801"/>
  <c r="R56" i="801" s="1"/>
  <c r="P72" i="801"/>
  <c r="Q110" i="800"/>
  <c r="P110" i="800"/>
  <c r="Q94" i="800"/>
  <c r="P94" i="800"/>
  <c r="Q58" i="801"/>
  <c r="P58" i="801"/>
  <c r="AB106" i="800"/>
  <c r="AC90" i="800" s="1"/>
  <c r="AA106" i="800"/>
  <c r="N106" i="800"/>
  <c r="Q9" i="800"/>
  <c r="P9" i="800"/>
  <c r="Q38" i="800"/>
  <c r="R22" i="800" s="1"/>
  <c r="P38" i="800"/>
  <c r="Q89" i="800"/>
  <c r="R73" i="800" s="1"/>
  <c r="P89" i="800"/>
  <c r="Q109" i="801"/>
  <c r="P109" i="801"/>
  <c r="N123" i="801"/>
  <c r="AF123" i="801"/>
  <c r="AG107" i="801" s="1"/>
  <c r="AE123" i="801"/>
  <c r="Q90" i="800"/>
  <c r="P90" i="800"/>
  <c r="Q43" i="800"/>
  <c r="P43" i="800"/>
  <c r="Q62" i="801"/>
  <c r="P62" i="801"/>
  <c r="Q61" i="801"/>
  <c r="P61" i="801"/>
  <c r="Q24" i="801"/>
  <c r="P24" i="801"/>
  <c r="Q114" i="800"/>
  <c r="P114" i="800"/>
  <c r="Q57" i="801"/>
  <c r="P57" i="801"/>
  <c r="P60" i="800"/>
  <c r="Q60" i="800"/>
  <c r="Q61" i="800"/>
  <c r="P61" i="800"/>
  <c r="Q38" i="801"/>
  <c r="R22" i="801" s="1"/>
  <c r="P38" i="801"/>
  <c r="AA140" i="800"/>
  <c r="N140" i="800"/>
  <c r="AB140" i="800"/>
  <c r="AC124" i="800" s="1"/>
  <c r="Q42" i="800"/>
  <c r="P42" i="800"/>
  <c r="N55" i="800"/>
  <c r="AB55" i="800"/>
  <c r="AC39" i="800" s="1"/>
  <c r="AA55" i="800"/>
  <c r="Q57" i="800"/>
  <c r="P57" i="800"/>
  <c r="AB72" i="800"/>
  <c r="AC56" i="800" s="1"/>
  <c r="AA72" i="800"/>
  <c r="N72" i="800"/>
  <c r="Q38" i="797"/>
  <c r="R22" i="797" s="1"/>
  <c r="P38" i="797"/>
  <c r="Q39" i="798"/>
  <c r="P39" i="798"/>
  <c r="Q40" i="798"/>
  <c r="P40" i="798"/>
  <c r="Q126" i="798"/>
  <c r="P126" i="798"/>
  <c r="Q6" i="798"/>
  <c r="P6" i="798"/>
  <c r="Q8" i="798"/>
  <c r="P8" i="798"/>
  <c r="Q27" i="798"/>
  <c r="P27" i="798"/>
  <c r="N21" i="798"/>
  <c r="AF21" i="798"/>
  <c r="AG5" i="798" s="1"/>
  <c r="AE21" i="798"/>
  <c r="Q23" i="798"/>
  <c r="P23" i="798"/>
  <c r="AB21" i="797"/>
  <c r="AC5" i="797" s="1"/>
  <c r="AA21" i="797"/>
  <c r="N21" i="797"/>
  <c r="Q89" i="798"/>
  <c r="R73" i="798" s="1"/>
  <c r="P89" i="798"/>
  <c r="Q56" i="798"/>
  <c r="P56" i="798"/>
  <c r="Q113" i="797"/>
  <c r="P113" i="797"/>
  <c r="AA140" i="797"/>
  <c r="N140" i="797"/>
  <c r="AB140" i="797"/>
  <c r="AC124" i="797" s="1"/>
  <c r="Q132" i="797"/>
  <c r="P132" i="797"/>
  <c r="Q24" i="798"/>
  <c r="P24" i="798"/>
  <c r="Q111" i="797"/>
  <c r="P111" i="797"/>
  <c r="Q7" i="797"/>
  <c r="P7" i="797"/>
  <c r="Q109" i="797"/>
  <c r="P109" i="797"/>
  <c r="Q93" i="797"/>
  <c r="P93" i="797"/>
  <c r="Q128" i="797"/>
  <c r="P128" i="797"/>
  <c r="Q5" i="797"/>
  <c r="P5" i="797"/>
  <c r="AB106" i="797"/>
  <c r="AC90" i="797" s="1"/>
  <c r="AA106" i="797"/>
  <c r="N106" i="797"/>
  <c r="Q23" i="797"/>
  <c r="P23" i="797"/>
  <c r="Q72" i="797"/>
  <c r="R56" i="797" s="1"/>
  <c r="P72" i="797"/>
  <c r="Q44" i="797"/>
  <c r="P44" i="797"/>
  <c r="AB123" i="797"/>
  <c r="AC107" i="797" s="1"/>
  <c r="AA123" i="797"/>
  <c r="N123" i="797"/>
  <c r="N38" i="798"/>
  <c r="AF38" i="798"/>
  <c r="AG22" i="798" s="1"/>
  <c r="AE38" i="798"/>
  <c r="AF140" i="798"/>
  <c r="AG124" i="798" s="1"/>
  <c r="AE140" i="798"/>
  <c r="N140" i="798"/>
  <c r="Q90" i="797"/>
  <c r="P90" i="797"/>
  <c r="Q40" i="797"/>
  <c r="P40" i="797"/>
  <c r="Q110" i="797"/>
  <c r="P110" i="797"/>
  <c r="AB89" i="797"/>
  <c r="AC73" i="797" s="1"/>
  <c r="AA89" i="797"/>
  <c r="N89" i="797"/>
  <c r="Q73" i="798"/>
  <c r="P73" i="798"/>
  <c r="Q61" i="797"/>
  <c r="P61" i="797"/>
  <c r="N123" i="798"/>
  <c r="AF123" i="798"/>
  <c r="AG107" i="798" s="1"/>
  <c r="AE123" i="798"/>
  <c r="Q60" i="797"/>
  <c r="P60" i="797"/>
  <c r="Q63" i="798"/>
  <c r="P63" i="798"/>
  <c r="Q57" i="797"/>
  <c r="P57" i="797"/>
  <c r="Q55" i="797"/>
  <c r="R39" i="797" s="1"/>
  <c r="P55" i="797"/>
  <c r="Q109" i="798"/>
  <c r="P109" i="798"/>
  <c r="Q75" i="797"/>
  <c r="P75" i="797"/>
  <c r="Q59" i="798"/>
  <c r="P59" i="798"/>
  <c r="Q6" i="797"/>
  <c r="P6" i="797"/>
  <c r="N55" i="798"/>
  <c r="AF55" i="798"/>
  <c r="AG39" i="798" s="1"/>
  <c r="AE55" i="798"/>
  <c r="N106" i="795"/>
  <c r="AF106" i="795"/>
  <c r="AG90" i="795" s="1"/>
  <c r="AE106" i="795"/>
  <c r="P39" i="795"/>
  <c r="Q39" i="795"/>
  <c r="Q108" i="794"/>
  <c r="P108" i="794"/>
  <c r="Q126" i="795"/>
  <c r="P126" i="795"/>
  <c r="Q40" i="794"/>
  <c r="P40" i="794"/>
  <c r="Q125" i="794"/>
  <c r="P125" i="794"/>
  <c r="Q140" i="794"/>
  <c r="R124" i="794" s="1"/>
  <c r="P140" i="794"/>
  <c r="Q58" i="794"/>
  <c r="P58" i="794"/>
  <c r="N123" i="795"/>
  <c r="AF123" i="795"/>
  <c r="AG107" i="795" s="1"/>
  <c r="AE123" i="795"/>
  <c r="Q38" i="794"/>
  <c r="R22" i="794" s="1"/>
  <c r="P38" i="794"/>
  <c r="Q6" i="795"/>
  <c r="P6" i="795"/>
  <c r="Q74" i="795"/>
  <c r="P74" i="795"/>
  <c r="Q75" i="794"/>
  <c r="P75" i="794"/>
  <c r="Q94" i="794"/>
  <c r="P94" i="794"/>
  <c r="Q89" i="794"/>
  <c r="R73" i="794" s="1"/>
  <c r="P89" i="794"/>
  <c r="Q8" i="794"/>
  <c r="P8" i="794"/>
  <c r="Q124" i="794"/>
  <c r="P124" i="794"/>
  <c r="Q55" i="794"/>
  <c r="R39" i="794" s="1"/>
  <c r="P55" i="794"/>
  <c r="Q129" i="794"/>
  <c r="P129" i="794"/>
  <c r="Q140" i="795"/>
  <c r="R124" i="795" s="1"/>
  <c r="Q41" i="794"/>
  <c r="P41" i="794"/>
  <c r="P106" i="794"/>
  <c r="Q106" i="794"/>
  <c r="R90" i="794" s="1"/>
  <c r="Q5" i="795"/>
  <c r="P5" i="795"/>
  <c r="AE72" i="795"/>
  <c r="N72" i="795"/>
  <c r="AF72" i="795"/>
  <c r="AG56" i="795" s="1"/>
  <c r="AB21" i="794"/>
  <c r="AC5" i="794" s="1"/>
  <c r="AA21" i="794"/>
  <c r="N21" i="794"/>
  <c r="Q123" i="794"/>
  <c r="R107" i="794" s="1"/>
  <c r="P123" i="794"/>
  <c r="N72" i="794"/>
  <c r="AA72" i="794"/>
  <c r="AB72" i="794"/>
  <c r="AC56" i="794" s="1"/>
  <c r="Q132" i="794"/>
  <c r="P132" i="794"/>
  <c r="Q93" i="794"/>
  <c r="P93" i="794"/>
  <c r="Q42" i="795"/>
  <c r="P42" i="795"/>
  <c r="Q5" i="794"/>
  <c r="P5" i="794"/>
  <c r="Q22" i="794"/>
  <c r="P22" i="794"/>
  <c r="Q55" i="795"/>
  <c r="R39" i="795" s="1"/>
  <c r="P55" i="795"/>
  <c r="Q109" i="795"/>
  <c r="P109" i="795"/>
  <c r="Q128" i="794"/>
  <c r="P128" i="794"/>
  <c r="Q112" i="794"/>
  <c r="P112" i="794"/>
  <c r="Q62" i="795"/>
  <c r="P62" i="795"/>
  <c r="Q25" i="795"/>
  <c r="P25" i="795"/>
  <c r="Q44" i="794"/>
  <c r="P44" i="794"/>
  <c r="Q90" i="794"/>
  <c r="P90" i="794"/>
  <c r="Q58" i="795"/>
  <c r="P58" i="795"/>
  <c r="N38" i="795"/>
  <c r="AF38" i="795"/>
  <c r="AG22" i="795" s="1"/>
  <c r="AE38" i="795"/>
  <c r="Q133" i="794"/>
  <c r="P133" i="794"/>
  <c r="P89" i="795"/>
  <c r="Q89" i="795"/>
  <c r="R73" i="795" s="1"/>
  <c r="Q41" i="791"/>
  <c r="P41" i="791"/>
  <c r="Q140" i="792"/>
  <c r="R124" i="792" s="1"/>
  <c r="P140" i="792"/>
  <c r="N21" i="792"/>
  <c r="AF21" i="792"/>
  <c r="AG5" i="792" s="1"/>
  <c r="AE21" i="792"/>
  <c r="N55" i="791"/>
  <c r="AB55" i="791"/>
  <c r="AC39" i="791" s="1"/>
  <c r="AA55" i="791"/>
  <c r="Q22" i="791"/>
  <c r="P22" i="791"/>
  <c r="Q6" i="792"/>
  <c r="P6" i="792"/>
  <c r="Q55" i="792"/>
  <c r="R39" i="792" s="1"/>
  <c r="P55" i="792"/>
  <c r="Q125" i="792"/>
  <c r="P125" i="792"/>
  <c r="Q56" i="791"/>
  <c r="P56" i="791"/>
  <c r="AB72" i="791"/>
  <c r="AC56" i="791" s="1"/>
  <c r="AA72" i="791"/>
  <c r="N72" i="791"/>
  <c r="P39" i="792"/>
  <c r="Q39" i="792"/>
  <c r="AE72" i="792"/>
  <c r="N72" i="792"/>
  <c r="AF72" i="792"/>
  <c r="AG56" i="792" s="1"/>
  <c r="P89" i="792"/>
  <c r="Q89" i="792"/>
  <c r="R73" i="792" s="1"/>
  <c r="N38" i="791"/>
  <c r="AB38" i="791"/>
  <c r="AC22" i="791" s="1"/>
  <c r="AA38" i="791"/>
  <c r="N140" i="791"/>
  <c r="AB140" i="791"/>
  <c r="AC124" i="791" s="1"/>
  <c r="AA140" i="791"/>
  <c r="Q23" i="791"/>
  <c r="P23" i="791"/>
  <c r="Q42" i="792"/>
  <c r="P42" i="792"/>
  <c r="Q38" i="792"/>
  <c r="R22" i="792" s="1"/>
  <c r="P38" i="792"/>
  <c r="Q109" i="792"/>
  <c r="P109" i="792"/>
  <c r="AB106" i="791"/>
  <c r="AC90" i="791" s="1"/>
  <c r="AA106" i="791"/>
  <c r="N106" i="791"/>
  <c r="Q134" i="791"/>
  <c r="P134" i="791"/>
  <c r="P21" i="791"/>
  <c r="Q21" i="791"/>
  <c r="R5" i="791" s="1"/>
  <c r="Q73" i="792"/>
  <c r="P73" i="792"/>
  <c r="Q130" i="791"/>
  <c r="P130" i="791"/>
  <c r="P123" i="791"/>
  <c r="Q123" i="791"/>
  <c r="R107" i="791" s="1"/>
  <c r="Q126" i="791"/>
  <c r="P126" i="791"/>
  <c r="Q24" i="791"/>
  <c r="P24" i="791"/>
  <c r="Q62" i="792"/>
  <c r="P62" i="792"/>
  <c r="Q94" i="791"/>
  <c r="P94" i="791"/>
  <c r="Q5" i="792"/>
  <c r="P5" i="792"/>
  <c r="Q63" i="792"/>
  <c r="P63" i="792"/>
  <c r="Q58" i="792"/>
  <c r="P58" i="792"/>
  <c r="Q129" i="791"/>
  <c r="P129" i="791"/>
  <c r="Q59" i="792"/>
  <c r="P59" i="792"/>
  <c r="Q89" i="791"/>
  <c r="R73" i="791" s="1"/>
  <c r="P89" i="791"/>
  <c r="Q107" i="791"/>
  <c r="P107" i="791"/>
  <c r="Q5" i="788"/>
  <c r="P5" i="788"/>
  <c r="P42" i="788"/>
  <c r="Q42" i="788"/>
  <c r="Q24" i="788"/>
  <c r="P24" i="788"/>
  <c r="Q74" i="789"/>
  <c r="P74" i="789"/>
  <c r="Q130" i="788"/>
  <c r="P130" i="788"/>
  <c r="Q72" i="788"/>
  <c r="R56" i="788" s="1"/>
  <c r="P72" i="788"/>
  <c r="Q21" i="788"/>
  <c r="R5" i="788" s="1"/>
  <c r="P21" i="788"/>
  <c r="P24" i="789"/>
  <c r="Q24" i="789"/>
  <c r="Q126" i="788"/>
  <c r="P126" i="788"/>
  <c r="P39" i="789"/>
  <c r="Q39" i="789"/>
  <c r="Q62" i="789"/>
  <c r="P62" i="789"/>
  <c r="Q44" i="788"/>
  <c r="P44" i="788"/>
  <c r="Q89" i="788"/>
  <c r="R73" i="788" s="1"/>
  <c r="P89" i="788"/>
  <c r="Q140" i="789"/>
  <c r="R124" i="789" s="1"/>
  <c r="P140" i="789"/>
  <c r="N140" i="788"/>
  <c r="AB140" i="788"/>
  <c r="AC124" i="788" s="1"/>
  <c r="AA140" i="788"/>
  <c r="Q58" i="789"/>
  <c r="P58" i="789"/>
  <c r="Q8" i="788"/>
  <c r="P8" i="788"/>
  <c r="AE72" i="789"/>
  <c r="N72" i="789"/>
  <c r="AF72" i="789"/>
  <c r="AG56" i="789" s="1"/>
  <c r="Q40" i="788"/>
  <c r="P40" i="788"/>
  <c r="AF38" i="789"/>
  <c r="AG22" i="789" s="1"/>
  <c r="AE38" i="789"/>
  <c r="N38" i="789"/>
  <c r="Q25" i="789"/>
  <c r="P25" i="789"/>
  <c r="Q42" i="789"/>
  <c r="P42" i="789"/>
  <c r="Q55" i="789"/>
  <c r="R39" i="789" s="1"/>
  <c r="P55" i="789"/>
  <c r="P5" i="789"/>
  <c r="Q5" i="789"/>
  <c r="Q74" i="788"/>
  <c r="P74" i="788"/>
  <c r="P125" i="789"/>
  <c r="Q125" i="789"/>
  <c r="Q124" i="788"/>
  <c r="P124" i="788"/>
  <c r="Q133" i="788"/>
  <c r="P133" i="788"/>
  <c r="AA38" i="788"/>
  <c r="AB38" i="788"/>
  <c r="AC22" i="788" s="1"/>
  <c r="N38" i="788"/>
  <c r="Q129" i="788"/>
  <c r="P129" i="788"/>
  <c r="Q126" i="789"/>
  <c r="P126" i="789"/>
  <c r="Q109" i="789"/>
  <c r="P109" i="789"/>
  <c r="P91" i="788"/>
  <c r="Q91" i="788"/>
  <c r="Q125" i="788"/>
  <c r="P125" i="788"/>
  <c r="Q134" i="788"/>
  <c r="P134" i="788"/>
  <c r="P89" i="789"/>
  <c r="Q89" i="789"/>
  <c r="R73" i="789" s="1"/>
  <c r="Q106" i="788"/>
  <c r="R90" i="788" s="1"/>
  <c r="P106" i="788"/>
  <c r="Q125" i="786"/>
  <c r="P125" i="786"/>
  <c r="AE123" i="786"/>
  <c r="N123" i="786"/>
  <c r="AF123" i="786"/>
  <c r="AG107" i="786" s="1"/>
  <c r="Q134" i="785"/>
  <c r="P134" i="785"/>
  <c r="N106" i="786"/>
  <c r="AF106" i="786"/>
  <c r="AG90" i="786" s="1"/>
  <c r="AE106" i="786"/>
  <c r="Q74" i="786"/>
  <c r="P74" i="786"/>
  <c r="Q126" i="786"/>
  <c r="P126" i="786"/>
  <c r="N123" i="785"/>
  <c r="AB123" i="785"/>
  <c r="AC107" i="785" s="1"/>
  <c r="AA123" i="785"/>
  <c r="Q41" i="786"/>
  <c r="P41" i="786"/>
  <c r="Q6" i="786"/>
  <c r="P6" i="786"/>
  <c r="Q72" i="786"/>
  <c r="R56" i="786" s="1"/>
  <c r="P72" i="786"/>
  <c r="Q92" i="785"/>
  <c r="P92" i="785"/>
  <c r="Q38" i="786"/>
  <c r="R22" i="786" s="1"/>
  <c r="P38" i="786"/>
  <c r="N140" i="785"/>
  <c r="AA140" i="785"/>
  <c r="AB140" i="785"/>
  <c r="AC124" i="785" s="1"/>
  <c r="Q112" i="785"/>
  <c r="P112" i="785"/>
  <c r="Q5" i="786"/>
  <c r="P5" i="786"/>
  <c r="Q108" i="785"/>
  <c r="P108" i="785"/>
  <c r="Q73" i="785"/>
  <c r="P73" i="785"/>
  <c r="Q140" i="786"/>
  <c r="R124" i="786" s="1"/>
  <c r="P140" i="786"/>
  <c r="Q55" i="786"/>
  <c r="R39" i="786" s="1"/>
  <c r="P55" i="786"/>
  <c r="Q5" i="785"/>
  <c r="P5" i="785"/>
  <c r="Q133" i="785"/>
  <c r="P133" i="785"/>
  <c r="Q89" i="785"/>
  <c r="R73" i="785" s="1"/>
  <c r="P89" i="785"/>
  <c r="Q72" i="785"/>
  <c r="R56" i="785" s="1"/>
  <c r="P72" i="785"/>
  <c r="Q58" i="786"/>
  <c r="P58" i="786"/>
  <c r="Q90" i="785"/>
  <c r="P90" i="785"/>
  <c r="Q91" i="785"/>
  <c r="P91" i="785"/>
  <c r="Q129" i="785"/>
  <c r="P129" i="785"/>
  <c r="Q58" i="785"/>
  <c r="P58" i="785"/>
  <c r="Q43" i="785"/>
  <c r="P43" i="785"/>
  <c r="N21" i="786"/>
  <c r="AF21" i="786"/>
  <c r="AG5" i="786" s="1"/>
  <c r="AE21" i="786"/>
  <c r="Q61" i="785"/>
  <c r="P61" i="785"/>
  <c r="Q125" i="785"/>
  <c r="P125" i="785"/>
  <c r="Q8" i="785"/>
  <c r="P8" i="785"/>
  <c r="Q44" i="785"/>
  <c r="P44" i="785"/>
  <c r="P89" i="786"/>
  <c r="Q89" i="786"/>
  <c r="R73" i="786" s="1"/>
  <c r="Q62" i="786"/>
  <c r="P62" i="786"/>
  <c r="Q57" i="785"/>
  <c r="P57" i="785"/>
  <c r="Q42" i="785"/>
  <c r="P42" i="785"/>
  <c r="Q24" i="785"/>
  <c r="P24" i="785"/>
  <c r="Q25" i="786"/>
  <c r="P25" i="786"/>
  <c r="AB38" i="785"/>
  <c r="AC22" i="785" s="1"/>
  <c r="AA38" i="785"/>
  <c r="N38" i="785"/>
  <c r="D2" i="785" s="1"/>
  <c r="P55" i="785"/>
  <c r="Q55" i="785"/>
  <c r="R39" i="785" s="1"/>
  <c r="Q21" i="785"/>
  <c r="R5" i="785" s="1"/>
  <c r="P21" i="785"/>
  <c r="Q109" i="786"/>
  <c r="P109" i="786"/>
  <c r="Q74" i="785"/>
  <c r="P74" i="785"/>
  <c r="Q130" i="785"/>
  <c r="P130" i="785"/>
  <c r="Q106" i="785"/>
  <c r="R90" i="785" s="1"/>
  <c r="P106" i="785"/>
  <c r="K8" i="781"/>
  <c r="G8" i="781"/>
  <c r="Q74" i="782"/>
  <c r="P74" i="782"/>
  <c r="Q91" i="783"/>
  <c r="P91" i="783"/>
  <c r="Q124" i="783"/>
  <c r="P124" i="783"/>
  <c r="Q57" i="783"/>
  <c r="P57" i="783"/>
  <c r="Q44" i="782"/>
  <c r="P44" i="782"/>
  <c r="Q59" i="782"/>
  <c r="P59" i="782"/>
  <c r="Q107" i="783"/>
  <c r="P107" i="783"/>
  <c r="I3" i="781"/>
  <c r="F2" i="783"/>
  <c r="N38" i="782"/>
  <c r="AB38" i="782"/>
  <c r="AC22" i="782" s="1"/>
  <c r="AA38" i="782"/>
  <c r="Q113" i="782"/>
  <c r="P113" i="782"/>
  <c r="Q8" i="782"/>
  <c r="P8" i="782"/>
  <c r="P25" i="783"/>
  <c r="Q25" i="783"/>
  <c r="P73" i="782"/>
  <c r="Q73" i="782"/>
  <c r="Q41" i="783"/>
  <c r="P41" i="783"/>
  <c r="Q45" i="783"/>
  <c r="P45" i="783"/>
  <c r="Q106" i="783"/>
  <c r="R90" i="783" s="1"/>
  <c r="P106" i="783"/>
  <c r="Q108" i="783"/>
  <c r="P108" i="783"/>
  <c r="Q24" i="782"/>
  <c r="P24" i="782"/>
  <c r="Q8" i="783"/>
  <c r="P8" i="783"/>
  <c r="Q56" i="783"/>
  <c r="P56" i="783"/>
  <c r="Q63" i="783"/>
  <c r="P63" i="783"/>
  <c r="P43" i="782"/>
  <c r="Q43" i="782"/>
  <c r="Q109" i="782"/>
  <c r="P109" i="782"/>
  <c r="AB55" i="782"/>
  <c r="AC39" i="782" s="1"/>
  <c r="AA55" i="782"/>
  <c r="N55" i="782"/>
  <c r="Q59" i="783"/>
  <c r="P59" i="783"/>
  <c r="Q6" i="783"/>
  <c r="P6" i="783"/>
  <c r="Q61" i="783"/>
  <c r="P61" i="783"/>
  <c r="N89" i="783"/>
  <c r="AF89" i="783"/>
  <c r="AG73" i="783" s="1"/>
  <c r="AE89" i="783"/>
  <c r="AB9" i="782"/>
  <c r="N42" i="782"/>
  <c r="P58" i="782"/>
  <c r="AB59" i="782"/>
  <c r="N91" i="782"/>
  <c r="AB109" i="782"/>
  <c r="AB113" i="782"/>
  <c r="N124" i="782"/>
  <c r="AA126" i="782"/>
  <c r="AA130" i="782"/>
  <c r="AA134" i="782"/>
  <c r="N57" i="782"/>
  <c r="N61" i="782"/>
  <c r="M106" i="782"/>
  <c r="P107" i="782"/>
  <c r="N111" i="782"/>
  <c r="P125" i="782"/>
  <c r="P129" i="782"/>
  <c r="P133" i="782"/>
  <c r="AE25" i="783"/>
  <c r="M38" i="783"/>
  <c r="M140" i="783"/>
  <c r="AA8" i="782"/>
  <c r="N23" i="782"/>
  <c r="N56" i="782"/>
  <c r="M123" i="782"/>
  <c r="AE6" i="783"/>
  <c r="M21" i="783"/>
  <c r="AF25" i="783"/>
  <c r="AE57" i="783"/>
  <c r="AE61" i="783"/>
  <c r="M72" i="783"/>
  <c r="AE108" i="783"/>
  <c r="P7" i="782"/>
  <c r="AB8" i="782"/>
  <c r="AA24" i="782"/>
  <c r="M89" i="782"/>
  <c r="N94" i="782"/>
  <c r="M140" i="782"/>
  <c r="AF6" i="783"/>
  <c r="AF57" i="783"/>
  <c r="AF61" i="783"/>
  <c r="AF108" i="783"/>
  <c r="AB24" i="782"/>
  <c r="AA42" i="782"/>
  <c r="N60" i="782"/>
  <c r="AA91" i="782"/>
  <c r="AA107" i="782"/>
  <c r="N110" i="782"/>
  <c r="N114" i="782"/>
  <c r="N22" i="783"/>
  <c r="N73" i="783"/>
  <c r="N5" i="782"/>
  <c r="M21" i="782"/>
  <c r="P22" i="782"/>
  <c r="P41" i="782"/>
  <c r="AA57" i="782"/>
  <c r="AA61" i="782"/>
  <c r="N75" i="782"/>
  <c r="AA111" i="782"/>
  <c r="AA124" i="782"/>
  <c r="N127" i="782"/>
  <c r="N131" i="782"/>
  <c r="N135" i="782"/>
  <c r="P23" i="783"/>
  <c r="P27" i="783"/>
  <c r="P39" i="783"/>
  <c r="N43" i="783"/>
  <c r="AF56" i="783"/>
  <c r="AE60" i="783"/>
  <c r="P74" i="783"/>
  <c r="AF107" i="783"/>
  <c r="M123" i="783"/>
  <c r="P126" i="783"/>
  <c r="P6" i="782"/>
  <c r="AA23" i="782"/>
  <c r="N40" i="782"/>
  <c r="AA90" i="782"/>
  <c r="N93" i="782"/>
  <c r="AE40" i="783"/>
  <c r="AE44" i="783"/>
  <c r="AE55" i="783"/>
  <c r="N9" i="782"/>
  <c r="AA41" i="782"/>
  <c r="AA56" i="782"/>
  <c r="AA94" i="782"/>
  <c r="N7" i="783"/>
  <c r="AF55" i="783"/>
  <c r="AG39" i="783" s="1"/>
  <c r="N58" i="783"/>
  <c r="N62" i="783"/>
  <c r="AF106" i="783"/>
  <c r="AG90" i="783" s="1"/>
  <c r="N109" i="783"/>
  <c r="AA6" i="782"/>
  <c r="AB56" i="782"/>
  <c r="AA60" i="782"/>
  <c r="AA110" i="782"/>
  <c r="AA114" i="782"/>
  <c r="AA127" i="782"/>
  <c r="AA131" i="782"/>
  <c r="AA135" i="782"/>
  <c r="AA5" i="782"/>
  <c r="P126" i="782"/>
  <c r="AE26" i="783"/>
  <c r="P42" i="783"/>
  <c r="AF73" i="783"/>
  <c r="AD140" i="780"/>
  <c r="Z140" i="780"/>
  <c r="Y140" i="780"/>
  <c r="L140" i="780"/>
  <c r="J140" i="780"/>
  <c r="I140" i="780"/>
  <c r="K140" i="780" s="1"/>
  <c r="O126" i="780"/>
  <c r="M126" i="780"/>
  <c r="AF126" i="780" s="1"/>
  <c r="K126" i="780"/>
  <c r="G126" i="780"/>
  <c r="O125" i="780"/>
  <c r="M125" i="780"/>
  <c r="AE125" i="780" s="1"/>
  <c r="K125" i="780"/>
  <c r="G125" i="780"/>
  <c r="O124" i="780"/>
  <c r="M124" i="780"/>
  <c r="N124" i="780" s="1"/>
  <c r="K124" i="780"/>
  <c r="G124" i="780"/>
  <c r="AD123" i="780"/>
  <c r="Z123" i="780"/>
  <c r="Y123" i="780"/>
  <c r="L123" i="780"/>
  <c r="O123" i="780" s="1"/>
  <c r="J123" i="780"/>
  <c r="K123" i="780" s="1"/>
  <c r="I123" i="780"/>
  <c r="AF109" i="780"/>
  <c r="O109" i="780"/>
  <c r="M109" i="780"/>
  <c r="N109" i="780" s="1"/>
  <c r="K109" i="780"/>
  <c r="G109" i="780"/>
  <c r="O108" i="780"/>
  <c r="M108" i="780"/>
  <c r="AF108" i="780" s="1"/>
  <c r="K108" i="780"/>
  <c r="G108" i="780"/>
  <c r="O107" i="780"/>
  <c r="M107" i="780"/>
  <c r="AE107" i="780" s="1"/>
  <c r="K107" i="780"/>
  <c r="G107" i="780"/>
  <c r="AD106" i="780"/>
  <c r="Z106" i="780"/>
  <c r="Y106" i="780"/>
  <c r="L106" i="780"/>
  <c r="O106" i="780" s="1"/>
  <c r="J106" i="780"/>
  <c r="I106" i="780"/>
  <c r="O91" i="780"/>
  <c r="N91" i="780"/>
  <c r="Q91" i="780" s="1"/>
  <c r="M91" i="780"/>
  <c r="AF91" i="780" s="1"/>
  <c r="K91" i="780"/>
  <c r="G91" i="780"/>
  <c r="O90" i="780"/>
  <c r="M90" i="780"/>
  <c r="AE90" i="780" s="1"/>
  <c r="K90" i="780"/>
  <c r="G90" i="780"/>
  <c r="AD89" i="780"/>
  <c r="Z89" i="780"/>
  <c r="Y89" i="780"/>
  <c r="L89" i="780"/>
  <c r="O89" i="780" s="1"/>
  <c r="J89" i="780"/>
  <c r="K89" i="780" s="1"/>
  <c r="I89" i="780"/>
  <c r="O75" i="780"/>
  <c r="M75" i="780"/>
  <c r="AF75" i="780" s="1"/>
  <c r="K75" i="780"/>
  <c r="G75" i="780"/>
  <c r="O74" i="780"/>
  <c r="M74" i="780"/>
  <c r="AF74" i="780" s="1"/>
  <c r="K74" i="780"/>
  <c r="G74" i="780"/>
  <c r="O73" i="780"/>
  <c r="M73" i="780"/>
  <c r="M89" i="780" s="1"/>
  <c r="K73" i="780"/>
  <c r="G73" i="780"/>
  <c r="AD72" i="780"/>
  <c r="Z72" i="780"/>
  <c r="Y72" i="780"/>
  <c r="L72" i="780"/>
  <c r="O72" i="780" s="1"/>
  <c r="J72" i="780"/>
  <c r="K72" i="780" s="1"/>
  <c r="I72" i="780"/>
  <c r="O65" i="780"/>
  <c r="M65" i="780"/>
  <c r="AE65" i="780" s="1"/>
  <c r="K65" i="780"/>
  <c r="G65" i="780"/>
  <c r="O64" i="780"/>
  <c r="M64" i="780"/>
  <c r="N64" i="780" s="1"/>
  <c r="K64" i="780"/>
  <c r="G64" i="780"/>
  <c r="O63" i="780"/>
  <c r="M63" i="780"/>
  <c r="AF63" i="780" s="1"/>
  <c r="K63" i="780"/>
  <c r="G63" i="780"/>
  <c r="O62" i="780"/>
  <c r="M62" i="780"/>
  <c r="AF62" i="780" s="1"/>
  <c r="K62" i="780"/>
  <c r="G62" i="780"/>
  <c r="O61" i="780"/>
  <c r="M61" i="780"/>
  <c r="AE61" i="780" s="1"/>
  <c r="K61" i="780"/>
  <c r="G61" i="780"/>
  <c r="O60" i="780"/>
  <c r="M60" i="780"/>
  <c r="N60" i="780" s="1"/>
  <c r="K60" i="780"/>
  <c r="G60" i="780"/>
  <c r="O59" i="780"/>
  <c r="M59" i="780"/>
  <c r="AF59" i="780" s="1"/>
  <c r="K59" i="780"/>
  <c r="G59" i="780"/>
  <c r="O58" i="780"/>
  <c r="M58" i="780"/>
  <c r="AE58" i="780" s="1"/>
  <c r="K58" i="780"/>
  <c r="G58" i="780"/>
  <c r="O57" i="780"/>
  <c r="M57" i="780"/>
  <c r="AE57" i="780" s="1"/>
  <c r="K57" i="780"/>
  <c r="G57" i="780"/>
  <c r="O56" i="780"/>
  <c r="M56" i="780"/>
  <c r="AF56" i="780" s="1"/>
  <c r="K56" i="780"/>
  <c r="G56" i="780"/>
  <c r="AD55" i="780"/>
  <c r="AD2" i="780" s="1"/>
  <c r="R6" i="778" s="1"/>
  <c r="Z55" i="780"/>
  <c r="Z2" i="780" s="1"/>
  <c r="P6" i="778" s="1"/>
  <c r="Y55" i="780"/>
  <c r="L55" i="780"/>
  <c r="J55" i="780"/>
  <c r="K55" i="780" s="1"/>
  <c r="I55" i="780"/>
  <c r="O45" i="780"/>
  <c r="M45" i="780"/>
  <c r="AF45" i="780" s="1"/>
  <c r="K45" i="780"/>
  <c r="G45" i="780"/>
  <c r="O44" i="780"/>
  <c r="M44" i="780"/>
  <c r="N44" i="780" s="1"/>
  <c r="K44" i="780"/>
  <c r="G44" i="780"/>
  <c r="AE43" i="780"/>
  <c r="O43" i="780"/>
  <c r="N43" i="780"/>
  <c r="Q43" i="780" s="1"/>
  <c r="M43" i="780"/>
  <c r="AF43" i="780" s="1"/>
  <c r="K43" i="780"/>
  <c r="G43" i="780"/>
  <c r="O42" i="780"/>
  <c r="M42" i="780"/>
  <c r="AF42" i="780" s="1"/>
  <c r="K42" i="780"/>
  <c r="G42" i="780"/>
  <c r="O41" i="780"/>
  <c r="M41" i="780"/>
  <c r="AF41" i="780" s="1"/>
  <c r="K41" i="780"/>
  <c r="G41" i="780"/>
  <c r="AF40" i="780"/>
  <c r="AE40" i="780"/>
  <c r="O40" i="780"/>
  <c r="N40" i="780"/>
  <c r="P40" i="780" s="1"/>
  <c r="M40" i="780"/>
  <c r="K40" i="780"/>
  <c r="G40" i="780"/>
  <c r="O39" i="780"/>
  <c r="M39" i="780"/>
  <c r="N39" i="780" s="1"/>
  <c r="K39" i="780"/>
  <c r="G39" i="780"/>
  <c r="AD38" i="780"/>
  <c r="Z38" i="780"/>
  <c r="Y38" i="780"/>
  <c r="L38" i="780"/>
  <c r="J38" i="780"/>
  <c r="K38" i="780" s="1"/>
  <c r="I38" i="780"/>
  <c r="O27" i="780"/>
  <c r="M27" i="780"/>
  <c r="N27" i="780" s="1"/>
  <c r="K27" i="780"/>
  <c r="G27" i="780"/>
  <c r="O26" i="780"/>
  <c r="M26" i="780"/>
  <c r="AF26" i="780" s="1"/>
  <c r="K26" i="780"/>
  <c r="G26" i="780"/>
  <c r="O25" i="780"/>
  <c r="M25" i="780"/>
  <c r="AF25" i="780" s="1"/>
  <c r="K25" i="780"/>
  <c r="G25" i="780"/>
  <c r="O24" i="780"/>
  <c r="M24" i="780"/>
  <c r="AE24" i="780" s="1"/>
  <c r="K24" i="780"/>
  <c r="G24" i="780"/>
  <c r="O23" i="780"/>
  <c r="M23" i="780"/>
  <c r="N23" i="780" s="1"/>
  <c r="K23" i="780"/>
  <c r="G23" i="780"/>
  <c r="AE22" i="780"/>
  <c r="O22" i="780"/>
  <c r="M22" i="780"/>
  <c r="N22" i="780" s="1"/>
  <c r="K22" i="780"/>
  <c r="G22" i="780"/>
  <c r="AD21" i="780"/>
  <c r="Z21" i="780"/>
  <c r="Y21" i="780"/>
  <c r="L21" i="780"/>
  <c r="J21" i="780"/>
  <c r="I21" i="780"/>
  <c r="O8" i="780"/>
  <c r="M8" i="780"/>
  <c r="N8" i="780" s="1"/>
  <c r="K8" i="780"/>
  <c r="G8" i="780"/>
  <c r="O7" i="780"/>
  <c r="M7" i="780"/>
  <c r="AE7" i="780" s="1"/>
  <c r="K7" i="780"/>
  <c r="G7" i="780"/>
  <c r="O6" i="780"/>
  <c r="M6" i="780"/>
  <c r="AF6" i="780" s="1"/>
  <c r="K6" i="780"/>
  <c r="G6" i="780"/>
  <c r="O5" i="780"/>
  <c r="M5" i="780"/>
  <c r="AE5" i="780" s="1"/>
  <c r="K5" i="780"/>
  <c r="G5" i="780"/>
  <c r="H2" i="780"/>
  <c r="D1" i="780"/>
  <c r="L140" i="779"/>
  <c r="O140" i="779" s="1"/>
  <c r="J140" i="779"/>
  <c r="I140" i="779"/>
  <c r="O135" i="779"/>
  <c r="M135" i="779"/>
  <c r="AB135" i="779" s="1"/>
  <c r="K135" i="779"/>
  <c r="G135" i="779"/>
  <c r="O134" i="779"/>
  <c r="M134" i="779"/>
  <c r="AB134" i="779" s="1"/>
  <c r="K134" i="779"/>
  <c r="G134" i="779"/>
  <c r="O133" i="779"/>
  <c r="M133" i="779"/>
  <c r="N133" i="779" s="1"/>
  <c r="Q133" i="779" s="1"/>
  <c r="K133" i="779"/>
  <c r="G133" i="779"/>
  <c r="O132" i="779"/>
  <c r="M132" i="779"/>
  <c r="N132" i="779" s="1"/>
  <c r="K132" i="779"/>
  <c r="G132" i="779"/>
  <c r="AA131" i="779"/>
  <c r="O131" i="779"/>
  <c r="N131" i="779"/>
  <c r="Q131" i="779" s="1"/>
  <c r="M131" i="779"/>
  <c r="AB131" i="779" s="1"/>
  <c r="K131" i="779"/>
  <c r="G131" i="779"/>
  <c r="O130" i="779"/>
  <c r="M130" i="779"/>
  <c r="AB130" i="779" s="1"/>
  <c r="K130" i="779"/>
  <c r="G130" i="779"/>
  <c r="O129" i="779"/>
  <c r="M129" i="779"/>
  <c r="AB129" i="779" s="1"/>
  <c r="K129" i="779"/>
  <c r="G129" i="779"/>
  <c r="AA128" i="779"/>
  <c r="O128" i="779"/>
  <c r="M128" i="779"/>
  <c r="N128" i="779" s="1"/>
  <c r="K128" i="779"/>
  <c r="G128" i="779"/>
  <c r="O127" i="779"/>
  <c r="N127" i="779"/>
  <c r="M127" i="779"/>
  <c r="AB127" i="779" s="1"/>
  <c r="K127" i="779"/>
  <c r="G127" i="779"/>
  <c r="O126" i="779"/>
  <c r="M126" i="779"/>
  <c r="AB126" i="779" s="1"/>
  <c r="K126" i="779"/>
  <c r="G126" i="779"/>
  <c r="O125" i="779"/>
  <c r="M125" i="779"/>
  <c r="AA125" i="779" s="1"/>
  <c r="K125" i="779"/>
  <c r="G125" i="779"/>
  <c r="AB124" i="779"/>
  <c r="AA124" i="779"/>
  <c r="O124" i="779"/>
  <c r="M124" i="779"/>
  <c r="K124" i="779"/>
  <c r="G124" i="779"/>
  <c r="L123" i="779"/>
  <c r="J123" i="779"/>
  <c r="I123" i="779"/>
  <c r="O114" i="779"/>
  <c r="M114" i="779"/>
  <c r="N114" i="779" s="1"/>
  <c r="K114" i="779"/>
  <c r="G114" i="779"/>
  <c r="O113" i="779"/>
  <c r="M113" i="779"/>
  <c r="AA113" i="779" s="1"/>
  <c r="K113" i="779"/>
  <c r="G113" i="779"/>
  <c r="O112" i="779"/>
  <c r="M112" i="779"/>
  <c r="AB112" i="779" s="1"/>
  <c r="K112" i="779"/>
  <c r="G112" i="779"/>
  <c r="AB111" i="779"/>
  <c r="O111" i="779"/>
  <c r="M111" i="779"/>
  <c r="N111" i="779" s="1"/>
  <c r="K111" i="779"/>
  <c r="G111" i="779"/>
  <c r="O110" i="779"/>
  <c r="M110" i="779"/>
  <c r="N110" i="779" s="1"/>
  <c r="K110" i="779"/>
  <c r="G110" i="779"/>
  <c r="O109" i="779"/>
  <c r="M109" i="779"/>
  <c r="AA109" i="779" s="1"/>
  <c r="K109" i="779"/>
  <c r="G109" i="779"/>
  <c r="O108" i="779"/>
  <c r="M108" i="779"/>
  <c r="AB108" i="779" s="1"/>
  <c r="K108" i="779"/>
  <c r="G108" i="779"/>
  <c r="AB107" i="779"/>
  <c r="O107" i="779"/>
  <c r="N107" i="779"/>
  <c r="Q107" i="779" s="1"/>
  <c r="M107" i="779"/>
  <c r="AA107" i="779" s="1"/>
  <c r="K107" i="779"/>
  <c r="G107" i="779"/>
  <c r="L106" i="779"/>
  <c r="J106" i="779"/>
  <c r="K106" i="779" s="1"/>
  <c r="I106" i="779"/>
  <c r="O94" i="779"/>
  <c r="M94" i="779"/>
  <c r="AB94" i="779" s="1"/>
  <c r="K94" i="779"/>
  <c r="G94" i="779"/>
  <c r="O93" i="779"/>
  <c r="M93" i="779"/>
  <c r="AB93" i="779" s="1"/>
  <c r="K93" i="779"/>
  <c r="G93" i="779"/>
  <c r="AB92" i="779"/>
  <c r="AA92" i="779"/>
  <c r="O92" i="779"/>
  <c r="N92" i="779"/>
  <c r="M92" i="779"/>
  <c r="K92" i="779"/>
  <c r="G92" i="779"/>
  <c r="O91" i="779"/>
  <c r="M91" i="779"/>
  <c r="AA91" i="779" s="1"/>
  <c r="K91" i="779"/>
  <c r="G91" i="779"/>
  <c r="O90" i="779"/>
  <c r="M90" i="779"/>
  <c r="K90" i="779"/>
  <c r="G90" i="779"/>
  <c r="M89" i="779"/>
  <c r="L89" i="779"/>
  <c r="O89" i="779" s="1"/>
  <c r="J89" i="779"/>
  <c r="K89" i="779" s="1"/>
  <c r="I89" i="779"/>
  <c r="O75" i="779"/>
  <c r="M75" i="779"/>
  <c r="AB75" i="779" s="1"/>
  <c r="K75" i="779"/>
  <c r="G75" i="779"/>
  <c r="O74" i="779"/>
  <c r="M74" i="779"/>
  <c r="N74" i="779" s="1"/>
  <c r="K74" i="779"/>
  <c r="G74" i="779"/>
  <c r="AB73" i="779"/>
  <c r="AA73" i="779"/>
  <c r="O73" i="779"/>
  <c r="N73" i="779"/>
  <c r="Q73" i="779" s="1"/>
  <c r="M73" i="779"/>
  <c r="K73" i="779"/>
  <c r="G73" i="779"/>
  <c r="L72" i="779"/>
  <c r="J72" i="779"/>
  <c r="K72" i="779" s="1"/>
  <c r="I72" i="779"/>
  <c r="AA62" i="779"/>
  <c r="O62" i="779"/>
  <c r="M62" i="779"/>
  <c r="N62" i="779" s="1"/>
  <c r="K62" i="779"/>
  <c r="G62" i="779"/>
  <c r="O61" i="779"/>
  <c r="M61" i="779"/>
  <c r="N61" i="779" s="1"/>
  <c r="K61" i="779"/>
  <c r="G61" i="779"/>
  <c r="O60" i="779"/>
  <c r="M60" i="779"/>
  <c r="K60" i="779"/>
  <c r="G60" i="779"/>
  <c r="O59" i="779"/>
  <c r="M59" i="779"/>
  <c r="AB59" i="779" s="1"/>
  <c r="K59" i="779"/>
  <c r="G59" i="779"/>
  <c r="O58" i="779"/>
  <c r="M58" i="779"/>
  <c r="N58" i="779" s="1"/>
  <c r="K58" i="779"/>
  <c r="G58" i="779"/>
  <c r="O57" i="779"/>
  <c r="M57" i="779"/>
  <c r="N57" i="779" s="1"/>
  <c r="K57" i="779"/>
  <c r="G57" i="779"/>
  <c r="O56" i="779"/>
  <c r="M56" i="779"/>
  <c r="AB56" i="779" s="1"/>
  <c r="K56" i="779"/>
  <c r="G56" i="779"/>
  <c r="L55" i="779"/>
  <c r="J55" i="779"/>
  <c r="K55" i="779" s="1"/>
  <c r="I55" i="779"/>
  <c r="O44" i="779"/>
  <c r="N44" i="779"/>
  <c r="P44" i="779" s="1"/>
  <c r="M44" i="779"/>
  <c r="AB44" i="779" s="1"/>
  <c r="K44" i="779"/>
  <c r="G44" i="779"/>
  <c r="O43" i="779"/>
  <c r="M43" i="779"/>
  <c r="AA43" i="779" s="1"/>
  <c r="K43" i="779"/>
  <c r="G43" i="779"/>
  <c r="AA42" i="779"/>
  <c r="Q42" i="779"/>
  <c r="O42" i="779"/>
  <c r="N42" i="779"/>
  <c r="P42" i="779" s="1"/>
  <c r="M42" i="779"/>
  <c r="AB42" i="779" s="1"/>
  <c r="K42" i="779"/>
  <c r="G42" i="779"/>
  <c r="O41" i="779"/>
  <c r="M41" i="779"/>
  <c r="AB41" i="779" s="1"/>
  <c r="K41" i="779"/>
  <c r="G41" i="779"/>
  <c r="O40" i="779"/>
  <c r="M40" i="779"/>
  <c r="AB40" i="779" s="1"/>
  <c r="K40" i="779"/>
  <c r="G40" i="779"/>
  <c r="O39" i="779"/>
  <c r="M39" i="779"/>
  <c r="AB39" i="779" s="1"/>
  <c r="K39" i="779"/>
  <c r="G39" i="779"/>
  <c r="L38" i="779"/>
  <c r="O38" i="779" s="1"/>
  <c r="J38" i="779"/>
  <c r="K38" i="779" s="1"/>
  <c r="I38" i="779"/>
  <c r="O24" i="779"/>
  <c r="M24" i="779"/>
  <c r="N24" i="779" s="1"/>
  <c r="K24" i="779"/>
  <c r="G24" i="779"/>
  <c r="O23" i="779"/>
  <c r="M23" i="779"/>
  <c r="AB23" i="779" s="1"/>
  <c r="K23" i="779"/>
  <c r="G23" i="779"/>
  <c r="O22" i="779"/>
  <c r="M22" i="779"/>
  <c r="M38" i="779" s="1"/>
  <c r="K22" i="779"/>
  <c r="G22" i="779"/>
  <c r="L21" i="779"/>
  <c r="J21" i="779"/>
  <c r="K21" i="779" s="1"/>
  <c r="I21" i="779"/>
  <c r="O9" i="779"/>
  <c r="M9" i="779"/>
  <c r="AB9" i="779" s="1"/>
  <c r="K9" i="779"/>
  <c r="G9" i="779"/>
  <c r="AA8" i="779"/>
  <c r="O8" i="779"/>
  <c r="M8" i="779"/>
  <c r="N8" i="779" s="1"/>
  <c r="K8" i="779"/>
  <c r="G8" i="779"/>
  <c r="O7" i="779"/>
  <c r="M7" i="779"/>
  <c r="N7" i="779" s="1"/>
  <c r="K7" i="779"/>
  <c r="G7" i="779"/>
  <c r="O6" i="779"/>
  <c r="M6" i="779"/>
  <c r="AA6" i="779" s="1"/>
  <c r="K6" i="779"/>
  <c r="G6" i="779"/>
  <c r="O5" i="779"/>
  <c r="M5" i="779"/>
  <c r="AB5" i="779" s="1"/>
  <c r="K5" i="779"/>
  <c r="G5" i="779"/>
  <c r="H2" i="779"/>
  <c r="D1" i="779"/>
  <c r="X34" i="778"/>
  <c r="W34" i="778"/>
  <c r="V34" i="778"/>
  <c r="P34" i="778"/>
  <c r="O34" i="778"/>
  <c r="N34" i="778"/>
  <c r="M34" i="778"/>
  <c r="G34" i="778"/>
  <c r="N16" i="778"/>
  <c r="M16" i="778"/>
  <c r="I8" i="778" s="1"/>
  <c r="J16" i="778"/>
  <c r="I16" i="778"/>
  <c r="H16" i="778"/>
  <c r="G16" i="778"/>
  <c r="F16" i="778"/>
  <c r="E16" i="778"/>
  <c r="F8" i="778"/>
  <c r="M7" i="778"/>
  <c r="K7" i="778"/>
  <c r="I7" i="778"/>
  <c r="G7" i="778"/>
  <c r="F7" i="778"/>
  <c r="E7" i="778"/>
  <c r="Q6" i="778"/>
  <c r="M6" i="778"/>
  <c r="K6" i="778"/>
  <c r="I6" i="778"/>
  <c r="G6" i="778"/>
  <c r="F6" i="778"/>
  <c r="E6" i="778"/>
  <c r="AD140" i="777"/>
  <c r="Z140" i="777"/>
  <c r="Y140" i="777"/>
  <c r="L140" i="777"/>
  <c r="J140" i="777"/>
  <c r="I140" i="777"/>
  <c r="O140" i="777" s="1"/>
  <c r="O126" i="777"/>
  <c r="N126" i="777"/>
  <c r="Q126" i="777" s="1"/>
  <c r="M126" i="777"/>
  <c r="AF126" i="777" s="1"/>
  <c r="K126" i="777"/>
  <c r="G126" i="777"/>
  <c r="O125" i="777"/>
  <c r="N125" i="777"/>
  <c r="Q125" i="777" s="1"/>
  <c r="M125" i="777"/>
  <c r="AF125" i="777" s="1"/>
  <c r="K125" i="777"/>
  <c r="G125" i="777"/>
  <c r="O124" i="777"/>
  <c r="M124" i="777"/>
  <c r="N124" i="777" s="1"/>
  <c r="K124" i="777"/>
  <c r="G124" i="777"/>
  <c r="AD123" i="777"/>
  <c r="Z123" i="777"/>
  <c r="Y123" i="777"/>
  <c r="L123" i="777"/>
  <c r="O123" i="777" s="1"/>
  <c r="J123" i="777"/>
  <c r="K123" i="777" s="1"/>
  <c r="I123" i="777"/>
  <c r="O109" i="777"/>
  <c r="M109" i="777"/>
  <c r="AE109" i="777" s="1"/>
  <c r="K109" i="777"/>
  <c r="G109" i="777"/>
  <c r="O108" i="777"/>
  <c r="M108" i="777"/>
  <c r="AE108" i="777" s="1"/>
  <c r="K108" i="777"/>
  <c r="G108" i="777"/>
  <c r="O107" i="777"/>
  <c r="M107" i="777"/>
  <c r="N107" i="777" s="1"/>
  <c r="K107" i="777"/>
  <c r="G107" i="777"/>
  <c r="AD106" i="777"/>
  <c r="Z106" i="777"/>
  <c r="Y106" i="777"/>
  <c r="L106" i="777"/>
  <c r="O106" i="777" s="1"/>
  <c r="J106" i="777"/>
  <c r="K106" i="777" s="1"/>
  <c r="I106" i="777"/>
  <c r="O91" i="777"/>
  <c r="M91" i="777"/>
  <c r="N91" i="777" s="1"/>
  <c r="K91" i="777"/>
  <c r="G91" i="777"/>
  <c r="AF90" i="777"/>
  <c r="AE90" i="777"/>
  <c r="O90" i="777"/>
  <c r="M90" i="777"/>
  <c r="N90" i="777" s="1"/>
  <c r="K90" i="777"/>
  <c r="G90" i="777"/>
  <c r="AD89" i="777"/>
  <c r="Z89" i="777"/>
  <c r="Y89" i="777"/>
  <c r="L89" i="777"/>
  <c r="J89" i="777"/>
  <c r="I89" i="777"/>
  <c r="O75" i="777"/>
  <c r="M75" i="777"/>
  <c r="N75" i="777" s="1"/>
  <c r="K75" i="777"/>
  <c r="G75" i="777"/>
  <c r="AE74" i="777"/>
  <c r="Q74" i="777"/>
  <c r="O74" i="777"/>
  <c r="N74" i="777"/>
  <c r="P74" i="777" s="1"/>
  <c r="M74" i="777"/>
  <c r="AF74" i="777" s="1"/>
  <c r="K74" i="777"/>
  <c r="G74" i="777"/>
  <c r="O73" i="777"/>
  <c r="M73" i="777"/>
  <c r="AF73" i="777" s="1"/>
  <c r="K73" i="777"/>
  <c r="G73" i="777"/>
  <c r="AD72" i="777"/>
  <c r="Z72" i="777"/>
  <c r="Y72" i="777"/>
  <c r="L72" i="777"/>
  <c r="J72" i="777"/>
  <c r="I72" i="777"/>
  <c r="O72" i="777" s="1"/>
  <c r="O64" i="777"/>
  <c r="M64" i="777"/>
  <c r="AF64" i="777" s="1"/>
  <c r="K64" i="777"/>
  <c r="G64" i="777"/>
  <c r="O63" i="777"/>
  <c r="M63" i="777"/>
  <c r="AE63" i="777" s="1"/>
  <c r="K63" i="777"/>
  <c r="G63" i="777"/>
  <c r="O62" i="777"/>
  <c r="M62" i="777"/>
  <c r="AE62" i="777" s="1"/>
  <c r="K62" i="777"/>
  <c r="G62" i="777"/>
  <c r="AF61" i="777"/>
  <c r="O61" i="777"/>
  <c r="M61" i="777"/>
  <c r="AE61" i="777" s="1"/>
  <c r="K61" i="777"/>
  <c r="G61" i="777"/>
  <c r="O60" i="777"/>
  <c r="M60" i="777"/>
  <c r="AF60" i="777" s="1"/>
  <c r="K60" i="777"/>
  <c r="G60" i="777"/>
  <c r="O59" i="777"/>
  <c r="M59" i="777"/>
  <c r="AE59" i="777" s="1"/>
  <c r="K59" i="777"/>
  <c r="G59" i="777"/>
  <c r="AF58" i="777"/>
  <c r="O58" i="777"/>
  <c r="M58" i="777"/>
  <c r="AE58" i="777" s="1"/>
  <c r="K58" i="777"/>
  <c r="G58" i="777"/>
  <c r="O57" i="777"/>
  <c r="M57" i="777"/>
  <c r="AE57" i="777" s="1"/>
  <c r="K57" i="777"/>
  <c r="G57" i="777"/>
  <c r="O56" i="777"/>
  <c r="M56" i="777"/>
  <c r="AF56" i="777" s="1"/>
  <c r="K56" i="777"/>
  <c r="G56" i="777"/>
  <c r="AD55" i="777"/>
  <c r="Q6" i="775"/>
  <c r="Z55" i="777"/>
  <c r="Y55" i="777"/>
  <c r="O55" i="777"/>
  <c r="L55" i="777"/>
  <c r="J55" i="777"/>
  <c r="I55" i="777"/>
  <c r="O44" i="777"/>
  <c r="M44" i="777"/>
  <c r="N44" i="777" s="1"/>
  <c r="Q44" i="777" s="1"/>
  <c r="K44" i="777"/>
  <c r="G44" i="777"/>
  <c r="O43" i="777"/>
  <c r="M43" i="777"/>
  <c r="N43" i="777" s="1"/>
  <c r="K43" i="777"/>
  <c r="G43" i="777"/>
  <c r="O42" i="777"/>
  <c r="M42" i="777"/>
  <c r="N42" i="777" s="1"/>
  <c r="K42" i="777"/>
  <c r="G42" i="777"/>
  <c r="O41" i="777"/>
  <c r="M41" i="777"/>
  <c r="N41" i="777" s="1"/>
  <c r="K41" i="777"/>
  <c r="G41" i="777"/>
  <c r="O40" i="777"/>
  <c r="M40" i="777"/>
  <c r="AF40" i="777" s="1"/>
  <c r="K40" i="777"/>
  <c r="G40" i="777"/>
  <c r="O39" i="777"/>
  <c r="M39" i="777"/>
  <c r="AE39" i="777" s="1"/>
  <c r="K39" i="777"/>
  <c r="G39" i="777"/>
  <c r="AD38" i="777"/>
  <c r="Z38" i="777"/>
  <c r="Y38" i="777"/>
  <c r="L38" i="777"/>
  <c r="J38" i="777"/>
  <c r="I38" i="777"/>
  <c r="O38" i="777" s="1"/>
  <c r="O28" i="777"/>
  <c r="M28" i="777"/>
  <c r="AF28" i="777" s="1"/>
  <c r="K28" i="777"/>
  <c r="G28" i="777"/>
  <c r="AE27" i="777"/>
  <c r="O27" i="777"/>
  <c r="M27" i="777"/>
  <c r="AF27" i="777" s="1"/>
  <c r="K27" i="777"/>
  <c r="G27" i="777"/>
  <c r="AE26" i="777"/>
  <c r="O26" i="777"/>
  <c r="M26" i="777"/>
  <c r="AF26" i="777" s="1"/>
  <c r="K26" i="777"/>
  <c r="G26" i="777"/>
  <c r="O25" i="777"/>
  <c r="M25" i="777"/>
  <c r="AF25" i="777" s="1"/>
  <c r="K25" i="777"/>
  <c r="G25" i="777"/>
  <c r="O24" i="777"/>
  <c r="M24" i="777"/>
  <c r="AF24" i="777" s="1"/>
  <c r="K24" i="777"/>
  <c r="G24" i="777"/>
  <c r="O23" i="777"/>
  <c r="M23" i="777"/>
  <c r="AF23" i="777" s="1"/>
  <c r="K23" i="777"/>
  <c r="G23" i="777"/>
  <c r="O22" i="777"/>
  <c r="M22" i="777"/>
  <c r="N22" i="777" s="1"/>
  <c r="K22" i="777"/>
  <c r="G22" i="777"/>
  <c r="AD21" i="777"/>
  <c r="Z21" i="777"/>
  <c r="Y21" i="777"/>
  <c r="L21" i="777"/>
  <c r="H1" i="777" s="1"/>
  <c r="J21" i="777"/>
  <c r="K21" i="777" s="1"/>
  <c r="I21" i="777"/>
  <c r="O21" i="777" s="1"/>
  <c r="O8" i="777"/>
  <c r="M8" i="777"/>
  <c r="AE8" i="777" s="1"/>
  <c r="K8" i="777"/>
  <c r="G8" i="777"/>
  <c r="O7" i="777"/>
  <c r="M7" i="777"/>
  <c r="N7" i="777" s="1"/>
  <c r="K7" i="777"/>
  <c r="G7" i="777"/>
  <c r="AF6" i="777"/>
  <c r="O6" i="777"/>
  <c r="M6" i="777"/>
  <c r="AE6" i="777" s="1"/>
  <c r="K6" i="777"/>
  <c r="G6" i="777"/>
  <c r="O5" i="777"/>
  <c r="N5" i="777"/>
  <c r="Q5" i="777" s="1"/>
  <c r="M5" i="777"/>
  <c r="AF5" i="777" s="1"/>
  <c r="K5" i="777"/>
  <c r="G5" i="777"/>
  <c r="H2" i="777"/>
  <c r="D1" i="777"/>
  <c r="L140" i="776"/>
  <c r="J140" i="776"/>
  <c r="I140" i="776"/>
  <c r="O140" i="776" s="1"/>
  <c r="O135" i="776"/>
  <c r="M135" i="776"/>
  <c r="N135" i="776" s="1"/>
  <c r="K135" i="776"/>
  <c r="G135" i="776"/>
  <c r="O134" i="776"/>
  <c r="M134" i="776"/>
  <c r="N134" i="776" s="1"/>
  <c r="K134" i="776"/>
  <c r="G134" i="776"/>
  <c r="O133" i="776"/>
  <c r="M133" i="776"/>
  <c r="N133" i="776" s="1"/>
  <c r="Q133" i="776" s="1"/>
  <c r="K133" i="776"/>
  <c r="G133" i="776"/>
  <c r="O132" i="776"/>
  <c r="M132" i="776"/>
  <c r="N132" i="776" s="1"/>
  <c r="K132" i="776"/>
  <c r="G132" i="776"/>
  <c r="O131" i="776"/>
  <c r="M131" i="776"/>
  <c r="N131" i="776" s="1"/>
  <c r="K131" i="776"/>
  <c r="G131" i="776"/>
  <c r="O130" i="776"/>
  <c r="M130" i="776"/>
  <c r="N130" i="776" s="1"/>
  <c r="K130" i="776"/>
  <c r="G130" i="776"/>
  <c r="AB129" i="776"/>
  <c r="AA129" i="776"/>
  <c r="O129" i="776"/>
  <c r="M129" i="776"/>
  <c r="N129" i="776" s="1"/>
  <c r="Q129" i="776" s="1"/>
  <c r="K129" i="776"/>
  <c r="G129" i="776"/>
  <c r="O128" i="776"/>
  <c r="M128" i="776"/>
  <c r="N128" i="776" s="1"/>
  <c r="K128" i="776"/>
  <c r="G128" i="776"/>
  <c r="O127" i="776"/>
  <c r="M127" i="776"/>
  <c r="N127" i="776" s="1"/>
  <c r="K127" i="776"/>
  <c r="G127" i="776"/>
  <c r="AA126" i="776"/>
  <c r="O126" i="776"/>
  <c r="M126" i="776"/>
  <c r="N126" i="776" s="1"/>
  <c r="K126" i="776"/>
  <c r="G126" i="776"/>
  <c r="AB125" i="776"/>
  <c r="O125" i="776"/>
  <c r="N125" i="776"/>
  <c r="M125" i="776"/>
  <c r="AA125" i="776" s="1"/>
  <c r="K125" i="776"/>
  <c r="G125" i="776"/>
  <c r="O124" i="776"/>
  <c r="N124" i="776"/>
  <c r="Q124" i="776" s="1"/>
  <c r="M124" i="776"/>
  <c r="AA124" i="776" s="1"/>
  <c r="K124" i="776"/>
  <c r="G124" i="776"/>
  <c r="L123" i="776"/>
  <c r="O123" i="776" s="1"/>
  <c r="K123" i="776"/>
  <c r="J123" i="776"/>
  <c r="I123" i="776"/>
  <c r="O113" i="776"/>
  <c r="M113" i="776"/>
  <c r="AA113" i="776" s="1"/>
  <c r="K113" i="776"/>
  <c r="G113" i="776"/>
  <c r="O112" i="776"/>
  <c r="M112" i="776"/>
  <c r="N112" i="776" s="1"/>
  <c r="K112" i="776"/>
  <c r="G112" i="776"/>
  <c r="O111" i="776"/>
  <c r="M111" i="776"/>
  <c r="AA111" i="776" s="1"/>
  <c r="K111" i="776"/>
  <c r="G111" i="776"/>
  <c r="O110" i="776"/>
  <c r="M110" i="776"/>
  <c r="AA110" i="776" s="1"/>
  <c r="K110" i="776"/>
  <c r="G110" i="776"/>
  <c r="O109" i="776"/>
  <c r="M109" i="776"/>
  <c r="AA109" i="776" s="1"/>
  <c r="K109" i="776"/>
  <c r="G109" i="776"/>
  <c r="O108" i="776"/>
  <c r="M108" i="776"/>
  <c r="N108" i="776" s="1"/>
  <c r="K108" i="776"/>
  <c r="G108" i="776"/>
  <c r="O107" i="776"/>
  <c r="M107" i="776"/>
  <c r="N107" i="776" s="1"/>
  <c r="K107" i="776"/>
  <c r="G107" i="776"/>
  <c r="L106" i="776"/>
  <c r="J106" i="776"/>
  <c r="K106" i="776" s="1"/>
  <c r="I106" i="776"/>
  <c r="O94" i="776"/>
  <c r="M94" i="776"/>
  <c r="AB94" i="776" s="1"/>
  <c r="K94" i="776"/>
  <c r="G94" i="776"/>
  <c r="AA93" i="776"/>
  <c r="O93" i="776"/>
  <c r="M93" i="776"/>
  <c r="AB93" i="776" s="1"/>
  <c r="K93" i="776"/>
  <c r="G93" i="776"/>
  <c r="O92" i="776"/>
  <c r="M92" i="776"/>
  <c r="AB92" i="776" s="1"/>
  <c r="K92" i="776"/>
  <c r="G92" i="776"/>
  <c r="O91" i="776"/>
  <c r="N91" i="776"/>
  <c r="P91" i="776" s="1"/>
  <c r="M91" i="776"/>
  <c r="AA91" i="776" s="1"/>
  <c r="K91" i="776"/>
  <c r="G91" i="776"/>
  <c r="AB90" i="776"/>
  <c r="O90" i="776"/>
  <c r="M90" i="776"/>
  <c r="K90" i="776"/>
  <c r="G90" i="776"/>
  <c r="L89" i="776"/>
  <c r="J89" i="776"/>
  <c r="I89" i="776"/>
  <c r="O75" i="776"/>
  <c r="M75" i="776"/>
  <c r="N75" i="776" s="1"/>
  <c r="K75" i="776"/>
  <c r="G75" i="776"/>
  <c r="O74" i="776"/>
  <c r="M74" i="776"/>
  <c r="N74" i="776" s="1"/>
  <c r="K74" i="776"/>
  <c r="G74" i="776"/>
  <c r="AB73" i="776"/>
  <c r="AA73" i="776"/>
  <c r="O73" i="776"/>
  <c r="N73" i="776"/>
  <c r="P73" i="776" s="1"/>
  <c r="M73" i="776"/>
  <c r="K73" i="776"/>
  <c r="G73" i="776"/>
  <c r="L72" i="776"/>
  <c r="J72" i="776"/>
  <c r="I72" i="776"/>
  <c r="K72" i="776" s="1"/>
  <c r="AB62" i="776"/>
  <c r="O62" i="776"/>
  <c r="M62" i="776"/>
  <c r="AA62" i="776" s="1"/>
  <c r="K62" i="776"/>
  <c r="G62" i="776"/>
  <c r="O61" i="776"/>
  <c r="M61" i="776"/>
  <c r="AA61" i="776" s="1"/>
  <c r="K61" i="776"/>
  <c r="G61" i="776"/>
  <c r="O60" i="776"/>
  <c r="M60" i="776"/>
  <c r="AA60" i="776" s="1"/>
  <c r="K60" i="776"/>
  <c r="G60" i="776"/>
  <c r="O59" i="776"/>
  <c r="M59" i="776"/>
  <c r="N59" i="776" s="1"/>
  <c r="K59" i="776"/>
  <c r="G59" i="776"/>
  <c r="O58" i="776"/>
  <c r="M58" i="776"/>
  <c r="AA58" i="776" s="1"/>
  <c r="K58" i="776"/>
  <c r="G58" i="776"/>
  <c r="O57" i="776"/>
  <c r="M57" i="776"/>
  <c r="AA57" i="776" s="1"/>
  <c r="K57" i="776"/>
  <c r="G57" i="776"/>
  <c r="O56" i="776"/>
  <c r="M56" i="776"/>
  <c r="AA56" i="776" s="1"/>
  <c r="K56" i="776"/>
  <c r="G56" i="776"/>
  <c r="L55" i="776"/>
  <c r="J55" i="776"/>
  <c r="I55" i="776"/>
  <c r="O44" i="776"/>
  <c r="M44" i="776"/>
  <c r="AB44" i="776" s="1"/>
  <c r="K44" i="776"/>
  <c r="G44" i="776"/>
  <c r="O43" i="776"/>
  <c r="M43" i="776"/>
  <c r="AB43" i="776" s="1"/>
  <c r="K43" i="776"/>
  <c r="G43" i="776"/>
  <c r="O42" i="776"/>
  <c r="M42" i="776"/>
  <c r="AB42" i="776" s="1"/>
  <c r="K42" i="776"/>
  <c r="G42" i="776"/>
  <c r="O41" i="776"/>
  <c r="M41" i="776"/>
  <c r="AB41" i="776" s="1"/>
  <c r="K41" i="776"/>
  <c r="G41" i="776"/>
  <c r="O40" i="776"/>
  <c r="N40" i="776"/>
  <c r="M40" i="776"/>
  <c r="AB40" i="776" s="1"/>
  <c r="K40" i="776"/>
  <c r="G40" i="776"/>
  <c r="O39" i="776"/>
  <c r="M39" i="776"/>
  <c r="AB39" i="776" s="1"/>
  <c r="K39" i="776"/>
  <c r="G39" i="776"/>
  <c r="L38" i="776"/>
  <c r="J38" i="776"/>
  <c r="I38" i="776"/>
  <c r="AA24" i="776"/>
  <c r="O24" i="776"/>
  <c r="M24" i="776"/>
  <c r="N24" i="776" s="1"/>
  <c r="K24" i="776"/>
  <c r="G24" i="776"/>
  <c r="O23" i="776"/>
  <c r="M23" i="776"/>
  <c r="N23" i="776" s="1"/>
  <c r="K23" i="776"/>
  <c r="G23" i="776"/>
  <c r="O22" i="776"/>
  <c r="N22" i="776"/>
  <c r="P22" i="776" s="1"/>
  <c r="M22" i="776"/>
  <c r="M38" i="776" s="1"/>
  <c r="K22" i="776"/>
  <c r="G22" i="776"/>
  <c r="L21" i="776"/>
  <c r="O21" i="776" s="1"/>
  <c r="J21" i="776"/>
  <c r="K21" i="776" s="1"/>
  <c r="I21" i="776"/>
  <c r="O9" i="776"/>
  <c r="M9" i="776"/>
  <c r="N9" i="776" s="1"/>
  <c r="K9" i="776"/>
  <c r="G9" i="776"/>
  <c r="AA8" i="776"/>
  <c r="O8" i="776"/>
  <c r="M8" i="776"/>
  <c r="N8" i="776" s="1"/>
  <c r="K8" i="776"/>
  <c r="G8" i="776"/>
  <c r="O7" i="776"/>
  <c r="M7" i="776"/>
  <c r="AA7" i="776" s="1"/>
  <c r="K7" i="776"/>
  <c r="G7" i="776"/>
  <c r="O6" i="776"/>
  <c r="M6" i="776"/>
  <c r="AA6" i="776" s="1"/>
  <c r="K6" i="776"/>
  <c r="G6" i="776"/>
  <c r="O5" i="776"/>
  <c r="M5" i="776"/>
  <c r="K5" i="776"/>
  <c r="G5" i="776"/>
  <c r="H2" i="776"/>
  <c r="D1" i="776"/>
  <c r="X34" i="775"/>
  <c r="W34" i="775"/>
  <c r="V34" i="775"/>
  <c r="P34" i="775"/>
  <c r="M8" i="775" s="1"/>
  <c r="O34" i="775"/>
  <c r="N34" i="775"/>
  <c r="M34" i="775"/>
  <c r="G34" i="775"/>
  <c r="N16" i="775"/>
  <c r="M16" i="775"/>
  <c r="I8" i="775" s="1"/>
  <c r="J16" i="775"/>
  <c r="I16" i="775"/>
  <c r="H16" i="775"/>
  <c r="G16" i="775"/>
  <c r="F16" i="775"/>
  <c r="E16" i="775"/>
  <c r="F8" i="775"/>
  <c r="M7" i="775"/>
  <c r="K7" i="775"/>
  <c r="I7" i="775"/>
  <c r="G7" i="775"/>
  <c r="F7" i="775"/>
  <c r="E7" i="775"/>
  <c r="M6" i="775"/>
  <c r="K6" i="775"/>
  <c r="I6" i="775"/>
  <c r="G6" i="775"/>
  <c r="F6" i="775"/>
  <c r="E6" i="775"/>
  <c r="F3" i="775"/>
  <c r="P90" i="777" l="1"/>
  <c r="Q90" i="777"/>
  <c r="P75" i="777"/>
  <c r="Q75" i="777"/>
  <c r="P60" i="783"/>
  <c r="Q60" i="783"/>
  <c r="O38" i="776"/>
  <c r="N39" i="777"/>
  <c r="N108" i="777"/>
  <c r="Q108" i="777" s="1"/>
  <c r="P73" i="779"/>
  <c r="N89" i="779"/>
  <c r="P89" i="779" s="1"/>
  <c r="N135" i="779"/>
  <c r="Q135" i="779" s="1"/>
  <c r="Q40" i="780"/>
  <c r="N63" i="780"/>
  <c r="N107" i="780"/>
  <c r="Q107" i="780" s="1"/>
  <c r="M123" i="780"/>
  <c r="N123" i="780" s="1"/>
  <c r="Q123" i="780" s="1"/>
  <c r="R107" i="780" s="1"/>
  <c r="P24" i="783"/>
  <c r="Q24" i="783"/>
  <c r="AA133" i="776"/>
  <c r="N27" i="777"/>
  <c r="Q27" i="777" s="1"/>
  <c r="AA56" i="779"/>
  <c r="N40" i="779"/>
  <c r="AB43" i="779"/>
  <c r="M106" i="779"/>
  <c r="AE73" i="780"/>
  <c r="N72" i="782"/>
  <c r="P55" i="827"/>
  <c r="M72" i="776"/>
  <c r="N72" i="776" s="1"/>
  <c r="P89" i="824"/>
  <c r="N56" i="779"/>
  <c r="Q56" i="779" s="1"/>
  <c r="K140" i="779"/>
  <c r="N56" i="777"/>
  <c r="Q56" i="777" s="1"/>
  <c r="AA94" i="776"/>
  <c r="AA90" i="779"/>
  <c r="AB125" i="779"/>
  <c r="AF44" i="780"/>
  <c r="N108" i="780"/>
  <c r="AE24" i="777"/>
  <c r="AF108" i="777"/>
  <c r="AA22" i="776"/>
  <c r="AA130" i="776"/>
  <c r="AE44" i="780"/>
  <c r="AB110" i="776"/>
  <c r="N25" i="777"/>
  <c r="AE91" i="777"/>
  <c r="N129" i="779"/>
  <c r="Q129" i="779" s="1"/>
  <c r="Y2" i="780"/>
  <c r="O6" i="778" s="1"/>
  <c r="N41" i="780"/>
  <c r="Q41" i="780" s="1"/>
  <c r="AE60" i="780"/>
  <c r="AB72" i="782"/>
  <c r="AC56" i="782" s="1"/>
  <c r="AA43" i="776"/>
  <c r="O106" i="776"/>
  <c r="AA134" i="776"/>
  <c r="N28" i="777"/>
  <c r="N40" i="777"/>
  <c r="Q40" i="777" s="1"/>
  <c r="AF75" i="777"/>
  <c r="M8" i="778"/>
  <c r="AA23" i="779"/>
  <c r="AA40" i="779"/>
  <c r="N94" i="779"/>
  <c r="AF8" i="780"/>
  <c r="AF24" i="780"/>
  <c r="AF60" i="780"/>
  <c r="AE64" i="780"/>
  <c r="Q89" i="810"/>
  <c r="R73" i="810" s="1"/>
  <c r="P89" i="810"/>
  <c r="M72" i="780"/>
  <c r="AE72" i="780" s="1"/>
  <c r="N42" i="776"/>
  <c r="AF73" i="780"/>
  <c r="AB75" i="776"/>
  <c r="AF107" i="780"/>
  <c r="N125" i="779"/>
  <c r="Q125" i="779" s="1"/>
  <c r="N56" i="780"/>
  <c r="AB61" i="776"/>
  <c r="AE43" i="777"/>
  <c r="AE75" i="777"/>
  <c r="AE41" i="780"/>
  <c r="AE40" i="777"/>
  <c r="P134" i="782"/>
  <c r="F3" i="778"/>
  <c r="AB8" i="779"/>
  <c r="O21" i="780"/>
  <c r="F1" i="780"/>
  <c r="F2" i="780" s="1"/>
  <c r="N45" i="780"/>
  <c r="Q45" i="780" s="1"/>
  <c r="AE108" i="780"/>
  <c r="P130" i="782"/>
  <c r="P72" i="798"/>
  <c r="P21" i="807"/>
  <c r="AB22" i="776"/>
  <c r="F1" i="777"/>
  <c r="F2" i="777" s="1"/>
  <c r="AF43" i="777"/>
  <c r="AA132" i="779"/>
  <c r="P40" i="776"/>
  <c r="AA74" i="779"/>
  <c r="AA129" i="779"/>
  <c r="K89" i="777"/>
  <c r="K21" i="780"/>
  <c r="AA23" i="776"/>
  <c r="AB62" i="779"/>
  <c r="AB23" i="776"/>
  <c r="AB124" i="776"/>
  <c r="AF57" i="777"/>
  <c r="AA44" i="779"/>
  <c r="AA58" i="779"/>
  <c r="AB91" i="779"/>
  <c r="AA126" i="779"/>
  <c r="AA133" i="779"/>
  <c r="N25" i="780"/>
  <c r="Q42" i="780"/>
  <c r="AF57" i="780"/>
  <c r="K106" i="780"/>
  <c r="AE106" i="783"/>
  <c r="P108" i="782"/>
  <c r="Q21" i="807"/>
  <c r="R5" i="807" s="1"/>
  <c r="K38" i="776"/>
  <c r="AB91" i="776"/>
  <c r="N92" i="776"/>
  <c r="AB58" i="776"/>
  <c r="AB133" i="779"/>
  <c r="AE45" i="780"/>
  <c r="AF61" i="780"/>
  <c r="Q106" i="813"/>
  <c r="R90" i="813" s="1"/>
  <c r="P106" i="813"/>
  <c r="AA75" i="776"/>
  <c r="AE126" i="777"/>
  <c r="P55" i="783"/>
  <c r="P55" i="833"/>
  <c r="Q55" i="833"/>
  <c r="R39" i="833" s="1"/>
  <c r="AB133" i="776"/>
  <c r="AF39" i="777"/>
  <c r="AE56" i="780"/>
  <c r="AB57" i="776"/>
  <c r="AE25" i="777"/>
  <c r="AB8" i="776"/>
  <c r="AE28" i="777"/>
  <c r="O89" i="777"/>
  <c r="O89" i="776"/>
  <c r="AA92" i="776"/>
  <c r="AA128" i="776"/>
  <c r="K38" i="777"/>
  <c r="AF44" i="777"/>
  <c r="F1" i="779"/>
  <c r="AB58" i="779"/>
  <c r="K123" i="779"/>
  <c r="N5" i="780"/>
  <c r="Q5" i="780" s="1"/>
  <c r="AB128" i="776"/>
  <c r="K140" i="776"/>
  <c r="N23" i="777"/>
  <c r="Q23" i="777" s="1"/>
  <c r="AA24" i="779"/>
  <c r="N75" i="779"/>
  <c r="Q75" i="779" s="1"/>
  <c r="O123" i="779"/>
  <c r="N42" i="780"/>
  <c r="P42" i="780" s="1"/>
  <c r="K55" i="776"/>
  <c r="AA132" i="776"/>
  <c r="N26" i="777"/>
  <c r="P26" i="777" s="1"/>
  <c r="Y2" i="777"/>
  <c r="O6" i="775" s="1"/>
  <c r="K55" i="777"/>
  <c r="AF62" i="777"/>
  <c r="O72" i="779"/>
  <c r="O106" i="779"/>
  <c r="AA130" i="779"/>
  <c r="AF5" i="780"/>
  <c r="AF39" i="780"/>
  <c r="O55" i="780"/>
  <c r="AF125" i="780"/>
  <c r="Q40" i="783"/>
  <c r="P40" i="783"/>
  <c r="N94" i="776"/>
  <c r="AB7" i="779"/>
  <c r="N23" i="779"/>
  <c r="Q23" i="779" s="1"/>
  <c r="AF64" i="780"/>
  <c r="K89" i="776"/>
  <c r="O72" i="776"/>
  <c r="F1" i="776"/>
  <c r="F2" i="776" s="1"/>
  <c r="N41" i="776"/>
  <c r="P41" i="776" s="1"/>
  <c r="K140" i="777"/>
  <c r="AE39" i="780"/>
  <c r="AF65" i="780"/>
  <c r="G8" i="775"/>
  <c r="M21" i="776"/>
  <c r="N21" i="776" s="1"/>
  <c r="AA41" i="776"/>
  <c r="O55" i="776"/>
  <c r="M106" i="776"/>
  <c r="Q125" i="776"/>
  <c r="AB132" i="776"/>
  <c r="M140" i="776"/>
  <c r="AA140" i="776" s="1"/>
  <c r="AE23" i="777"/>
  <c r="Z2" i="777"/>
  <c r="P6" i="775" s="1"/>
  <c r="AE41" i="777"/>
  <c r="O55" i="779"/>
  <c r="AA75" i="779"/>
  <c r="Q92" i="779"/>
  <c r="Q127" i="779"/>
  <c r="AE109" i="780"/>
  <c r="P5" i="783"/>
  <c r="AA42" i="776"/>
  <c r="H1" i="780"/>
  <c r="K8" i="778"/>
  <c r="AE125" i="777"/>
  <c r="O38" i="780"/>
  <c r="AE56" i="777"/>
  <c r="P124" i="776"/>
  <c r="Q44" i="779"/>
  <c r="AF124" i="780"/>
  <c r="N44" i="776"/>
  <c r="P44" i="776" s="1"/>
  <c r="AE44" i="777"/>
  <c r="M55" i="776"/>
  <c r="N55" i="776" s="1"/>
  <c r="P21" i="824"/>
  <c r="Q21" i="824"/>
  <c r="R5" i="824" s="1"/>
  <c r="N24" i="777"/>
  <c r="M72" i="779"/>
  <c r="AA72" i="779" s="1"/>
  <c r="N59" i="780"/>
  <c r="Q26" i="783"/>
  <c r="P26" i="783"/>
  <c r="Q91" i="776"/>
  <c r="AE5" i="777"/>
  <c r="P126" i="777"/>
  <c r="AE124" i="780"/>
  <c r="AB74" i="779"/>
  <c r="P112" i="782"/>
  <c r="AB111" i="776"/>
  <c r="AD2" i="777"/>
  <c r="R6" i="775" s="1"/>
  <c r="M140" i="779"/>
  <c r="Q55" i="788"/>
  <c r="R39" i="788" s="1"/>
  <c r="AB24" i="776"/>
  <c r="AA90" i="776"/>
  <c r="N93" i="776"/>
  <c r="P93" i="776" s="1"/>
  <c r="O21" i="779"/>
  <c r="P92" i="779"/>
  <c r="AA111" i="779"/>
  <c r="AA127" i="779"/>
  <c r="P90" i="782"/>
  <c r="Q72" i="845"/>
  <c r="R56" i="845" s="1"/>
  <c r="P72" i="845"/>
  <c r="Q72" i="846"/>
  <c r="R56" i="846" s="1"/>
  <c r="P72" i="846"/>
  <c r="Q123" i="846"/>
  <c r="R107" i="846" s="1"/>
  <c r="P123" i="846"/>
  <c r="D2" i="845"/>
  <c r="Q106" i="846"/>
  <c r="R90" i="846" s="1"/>
  <c r="P106" i="846"/>
  <c r="Q123" i="842"/>
  <c r="R107" i="842" s="1"/>
  <c r="P123" i="842"/>
  <c r="Q55" i="842"/>
  <c r="R39" i="842" s="1"/>
  <c r="P55" i="842"/>
  <c r="Q72" i="843"/>
  <c r="R56" i="843" s="1"/>
  <c r="P72" i="843"/>
  <c r="Q123" i="843"/>
  <c r="R107" i="843" s="1"/>
  <c r="P123" i="843"/>
  <c r="Q106" i="842"/>
  <c r="R90" i="842" s="1"/>
  <c r="P106" i="842"/>
  <c r="D2" i="842"/>
  <c r="Q21" i="842"/>
  <c r="R5" i="842" s="1"/>
  <c r="P21" i="842"/>
  <c r="Q140" i="842"/>
  <c r="R124" i="842" s="1"/>
  <c r="P140" i="842"/>
  <c r="Q89" i="842"/>
  <c r="R73" i="842" s="1"/>
  <c r="P89" i="842"/>
  <c r="Q55" i="843"/>
  <c r="R39" i="843" s="1"/>
  <c r="P55" i="843"/>
  <c r="D2" i="843"/>
  <c r="Q21" i="843"/>
  <c r="R5" i="843" s="1"/>
  <c r="P21" i="843"/>
  <c r="Q55" i="840"/>
  <c r="R39" i="840" s="1"/>
  <c r="P55" i="840"/>
  <c r="Q38" i="839"/>
  <c r="R22" i="839" s="1"/>
  <c r="P38" i="839"/>
  <c r="Q106" i="840"/>
  <c r="R90" i="840" s="1"/>
  <c r="P106" i="840"/>
  <c r="Q140" i="839"/>
  <c r="R124" i="839" s="1"/>
  <c r="P140" i="839"/>
  <c r="Q72" i="840"/>
  <c r="R56" i="840" s="1"/>
  <c r="P72" i="840"/>
  <c r="Q123" i="839"/>
  <c r="R107" i="839" s="1"/>
  <c r="P123" i="839"/>
  <c r="Q106" i="839"/>
  <c r="R90" i="839" s="1"/>
  <c r="P106" i="839"/>
  <c r="D2" i="840"/>
  <c r="Q21" i="840"/>
  <c r="R5" i="840" s="1"/>
  <c r="P21" i="840"/>
  <c r="D2" i="839"/>
  <c r="Q123" i="840"/>
  <c r="R107" i="840" s="1"/>
  <c r="P123" i="840"/>
  <c r="Q72" i="839"/>
  <c r="R56" i="839" s="1"/>
  <c r="P72" i="839"/>
  <c r="Q123" i="837"/>
  <c r="R107" i="837" s="1"/>
  <c r="P123" i="837"/>
  <c r="Q106" i="837"/>
  <c r="R90" i="837" s="1"/>
  <c r="P106" i="837"/>
  <c r="D2" i="836"/>
  <c r="Q21" i="836"/>
  <c r="R5" i="836" s="1"/>
  <c r="P21" i="836"/>
  <c r="Q89" i="836"/>
  <c r="R73" i="836" s="1"/>
  <c r="P89" i="836"/>
  <c r="D2" i="837"/>
  <c r="Q55" i="836"/>
  <c r="R39" i="836" s="1"/>
  <c r="P55" i="836"/>
  <c r="Q72" i="837"/>
  <c r="R56" i="837" s="1"/>
  <c r="P72" i="837"/>
  <c r="Q140" i="836"/>
  <c r="R124" i="836" s="1"/>
  <c r="P140" i="836"/>
  <c r="P72" i="836"/>
  <c r="Q72" i="836"/>
  <c r="R56" i="836" s="1"/>
  <c r="Q55" i="837"/>
  <c r="R39" i="837" s="1"/>
  <c r="P55" i="837"/>
  <c r="P140" i="833"/>
  <c r="Q140" i="833"/>
  <c r="R124" i="833" s="1"/>
  <c r="P140" i="834"/>
  <c r="Q140" i="834"/>
  <c r="R124" i="834" s="1"/>
  <c r="Q123" i="833"/>
  <c r="R107" i="833" s="1"/>
  <c r="P123" i="833"/>
  <c r="Q72" i="833"/>
  <c r="R56" i="833" s="1"/>
  <c r="P72" i="833"/>
  <c r="P89" i="834"/>
  <c r="Q89" i="834"/>
  <c r="R73" i="834" s="1"/>
  <c r="P38" i="833"/>
  <c r="Q38" i="833"/>
  <c r="R22" i="833" s="1"/>
  <c r="P38" i="834"/>
  <c r="Q38" i="834"/>
  <c r="R22" i="834" s="1"/>
  <c r="P21" i="833"/>
  <c r="Q21" i="833"/>
  <c r="R5" i="833" s="1"/>
  <c r="D2" i="833"/>
  <c r="Q55" i="834"/>
  <c r="R39" i="834" s="1"/>
  <c r="P55" i="834"/>
  <c r="D2" i="834"/>
  <c r="Q38" i="831"/>
  <c r="R22" i="831" s="1"/>
  <c r="P38" i="831"/>
  <c r="Q123" i="831"/>
  <c r="R107" i="831" s="1"/>
  <c r="P123" i="831"/>
  <c r="Q106" i="831"/>
  <c r="R90" i="831" s="1"/>
  <c r="P106" i="831"/>
  <c r="Q89" i="830"/>
  <c r="R73" i="830" s="1"/>
  <c r="P89" i="830"/>
  <c r="Q55" i="831"/>
  <c r="R39" i="831" s="1"/>
  <c r="P55" i="831"/>
  <c r="Q123" i="830"/>
  <c r="R107" i="830" s="1"/>
  <c r="P123" i="830"/>
  <c r="D2" i="831"/>
  <c r="D2" i="830"/>
  <c r="Q21" i="830"/>
  <c r="R5" i="830" s="1"/>
  <c r="P21" i="830"/>
  <c r="Q140" i="830"/>
  <c r="R124" i="830" s="1"/>
  <c r="P140" i="830"/>
  <c r="P21" i="828"/>
  <c r="D2" i="828"/>
  <c r="Q21" i="828"/>
  <c r="R5" i="828" s="1"/>
  <c r="Q38" i="828"/>
  <c r="R22" i="828" s="1"/>
  <c r="P38" i="828"/>
  <c r="Q106" i="827"/>
  <c r="R90" i="827" s="1"/>
  <c r="P106" i="827"/>
  <c r="Q38" i="827"/>
  <c r="R22" i="827" s="1"/>
  <c r="P38" i="827"/>
  <c r="P21" i="827"/>
  <c r="D2" i="827"/>
  <c r="Q21" i="827"/>
  <c r="R5" i="827" s="1"/>
  <c r="Q140" i="827"/>
  <c r="R124" i="827" s="1"/>
  <c r="P140" i="827"/>
  <c r="Q140" i="828"/>
  <c r="R124" i="828" s="1"/>
  <c r="P140" i="828"/>
  <c r="Q38" i="825"/>
  <c r="R22" i="825" s="1"/>
  <c r="P38" i="825"/>
  <c r="D2" i="825"/>
  <c r="Q38" i="824"/>
  <c r="R22" i="824" s="1"/>
  <c r="P38" i="824"/>
  <c r="D2" i="824"/>
  <c r="Q140" i="825"/>
  <c r="R124" i="825" s="1"/>
  <c r="P140" i="825"/>
  <c r="Q123" i="825"/>
  <c r="R107" i="825" s="1"/>
  <c r="P123" i="825"/>
  <c r="Q123" i="824"/>
  <c r="R107" i="824" s="1"/>
  <c r="P123" i="824"/>
  <c r="Q140" i="824"/>
  <c r="R124" i="824" s="1"/>
  <c r="P140" i="824"/>
  <c r="Q55" i="824"/>
  <c r="R39" i="824" s="1"/>
  <c r="P55" i="824"/>
  <c r="Q55" i="825"/>
  <c r="R39" i="825" s="1"/>
  <c r="P55" i="825"/>
  <c r="Q106" i="824"/>
  <c r="R90" i="824" s="1"/>
  <c r="P106" i="824"/>
  <c r="Q72" i="824"/>
  <c r="R56" i="824" s="1"/>
  <c r="P72" i="824"/>
  <c r="Q106" i="822"/>
  <c r="R90" i="822" s="1"/>
  <c r="P106" i="822"/>
  <c r="D2" i="822"/>
  <c r="Q123" i="822"/>
  <c r="R107" i="822" s="1"/>
  <c r="P123" i="822"/>
  <c r="Q72" i="821"/>
  <c r="R56" i="821" s="1"/>
  <c r="P72" i="821"/>
  <c r="Q140" i="821"/>
  <c r="R124" i="821" s="1"/>
  <c r="P140" i="821"/>
  <c r="Q106" i="821"/>
  <c r="R90" i="821" s="1"/>
  <c r="P106" i="821"/>
  <c r="Q38" i="821"/>
  <c r="R22" i="821" s="1"/>
  <c r="P38" i="821"/>
  <c r="P123" i="821"/>
  <c r="Q123" i="821"/>
  <c r="R107" i="821" s="1"/>
  <c r="Q55" i="821"/>
  <c r="R39" i="821" s="1"/>
  <c r="P55" i="821"/>
  <c r="Q123" i="818"/>
  <c r="R107" i="818" s="1"/>
  <c r="P123" i="818"/>
  <c r="P106" i="819"/>
  <c r="Q106" i="819"/>
  <c r="R90" i="819" s="1"/>
  <c r="Q106" i="818"/>
  <c r="R90" i="818" s="1"/>
  <c r="P106" i="818"/>
  <c r="D2" i="818"/>
  <c r="Q21" i="818"/>
  <c r="R5" i="818" s="1"/>
  <c r="P21" i="818"/>
  <c r="Q140" i="818"/>
  <c r="R124" i="818" s="1"/>
  <c r="P140" i="818"/>
  <c r="Q38" i="819"/>
  <c r="R22" i="819" s="1"/>
  <c r="P38" i="819"/>
  <c r="D2" i="819"/>
  <c r="Q123" i="819"/>
  <c r="R107" i="819" s="1"/>
  <c r="P123" i="819"/>
  <c r="Q55" i="815"/>
  <c r="R39" i="815" s="1"/>
  <c r="P55" i="815"/>
  <c r="P89" i="815"/>
  <c r="Q89" i="815"/>
  <c r="R73" i="815" s="1"/>
  <c r="Q123" i="816"/>
  <c r="R107" i="816" s="1"/>
  <c r="P123" i="816"/>
  <c r="Q38" i="816"/>
  <c r="R22" i="816" s="1"/>
  <c r="P38" i="816"/>
  <c r="Q140" i="816"/>
  <c r="R124" i="816" s="1"/>
  <c r="P140" i="816"/>
  <c r="D2" i="816"/>
  <c r="Q55" i="816"/>
  <c r="R39" i="816" s="1"/>
  <c r="P55" i="816"/>
  <c r="D2" i="815"/>
  <c r="Q106" i="816"/>
  <c r="R90" i="816" s="1"/>
  <c r="P106" i="816"/>
  <c r="Q140" i="813"/>
  <c r="R124" i="813" s="1"/>
  <c r="P140" i="813"/>
  <c r="Q55" i="813"/>
  <c r="R39" i="813" s="1"/>
  <c r="P55" i="813"/>
  <c r="Q89" i="812"/>
  <c r="R73" i="812" s="1"/>
  <c r="P89" i="812"/>
  <c r="Q140" i="812"/>
  <c r="R124" i="812" s="1"/>
  <c r="P140" i="812"/>
  <c r="Q123" i="813"/>
  <c r="R107" i="813" s="1"/>
  <c r="P123" i="813"/>
  <c r="Q106" i="812"/>
  <c r="R90" i="812" s="1"/>
  <c r="P106" i="812"/>
  <c r="Q38" i="813"/>
  <c r="R22" i="813" s="1"/>
  <c r="P38" i="813"/>
  <c r="D2" i="813"/>
  <c r="Q123" i="812"/>
  <c r="R107" i="812" s="1"/>
  <c r="P123" i="812"/>
  <c r="D2" i="812"/>
  <c r="Q21" i="812"/>
  <c r="R5" i="812" s="1"/>
  <c r="P21" i="812"/>
  <c r="Q106" i="810"/>
  <c r="R90" i="810" s="1"/>
  <c r="P106" i="810"/>
  <c r="Q55" i="809"/>
  <c r="R39" i="809" s="1"/>
  <c r="P55" i="809"/>
  <c r="D2" i="809"/>
  <c r="Q21" i="809"/>
  <c r="R5" i="809" s="1"/>
  <c r="P21" i="809"/>
  <c r="Q140" i="809"/>
  <c r="R124" i="809" s="1"/>
  <c r="P140" i="809"/>
  <c r="Q123" i="809"/>
  <c r="R107" i="809" s="1"/>
  <c r="P123" i="809"/>
  <c r="Q72" i="809"/>
  <c r="R56" i="809" s="1"/>
  <c r="P72" i="809"/>
  <c r="Q72" i="810"/>
  <c r="R56" i="810" s="1"/>
  <c r="P72" i="810"/>
  <c r="D2" i="810"/>
  <c r="Q106" i="807"/>
  <c r="R90" i="807" s="1"/>
  <c r="P106" i="807"/>
  <c r="Q140" i="807"/>
  <c r="R124" i="807" s="1"/>
  <c r="P140" i="807"/>
  <c r="D2" i="806"/>
  <c r="Q21" i="806"/>
  <c r="R5" i="806" s="1"/>
  <c r="P21" i="806"/>
  <c r="Q55" i="806"/>
  <c r="R39" i="806" s="1"/>
  <c r="P55" i="806"/>
  <c r="Q123" i="807"/>
  <c r="R107" i="807" s="1"/>
  <c r="P123" i="807"/>
  <c r="Q140" i="806"/>
  <c r="R124" i="806" s="1"/>
  <c r="P140" i="806"/>
  <c r="Q123" i="803"/>
  <c r="R107" i="803" s="1"/>
  <c r="P123" i="803"/>
  <c r="Q21" i="804"/>
  <c r="R5" i="804" s="1"/>
  <c r="P21" i="804"/>
  <c r="D2" i="804"/>
  <c r="D2" i="803"/>
  <c r="Q21" i="803"/>
  <c r="R5" i="803" s="1"/>
  <c r="P21" i="803"/>
  <c r="Q140" i="803"/>
  <c r="R124" i="803" s="1"/>
  <c r="P140" i="803"/>
  <c r="Q123" i="804"/>
  <c r="R107" i="804" s="1"/>
  <c r="P123" i="804"/>
  <c r="Q38" i="804"/>
  <c r="R22" i="804" s="1"/>
  <c r="P38" i="804"/>
  <c r="Q55" i="804"/>
  <c r="R39" i="804" s="1"/>
  <c r="P55" i="804"/>
  <c r="Q140" i="800"/>
  <c r="R124" i="800" s="1"/>
  <c r="P140" i="800"/>
  <c r="Q123" i="801"/>
  <c r="R107" i="801" s="1"/>
  <c r="P123" i="801"/>
  <c r="Q140" i="801"/>
  <c r="R124" i="801" s="1"/>
  <c r="P140" i="801"/>
  <c r="Q72" i="800"/>
  <c r="R56" i="800" s="1"/>
  <c r="P72" i="800"/>
  <c r="Q21" i="801"/>
  <c r="R5" i="801" s="1"/>
  <c r="P21" i="801"/>
  <c r="D2" i="801"/>
  <c r="Q123" i="800"/>
  <c r="R107" i="800" s="1"/>
  <c r="P123" i="800"/>
  <c r="Q55" i="800"/>
  <c r="R39" i="800" s="1"/>
  <c r="P55" i="800"/>
  <c r="Q106" i="800"/>
  <c r="R90" i="800" s="1"/>
  <c r="P106" i="800"/>
  <c r="Q123" i="797"/>
  <c r="R107" i="797" s="1"/>
  <c r="P123" i="797"/>
  <c r="D2" i="797"/>
  <c r="Q21" i="797"/>
  <c r="R5" i="797" s="1"/>
  <c r="P21" i="797"/>
  <c r="Q123" i="798"/>
  <c r="R107" i="798" s="1"/>
  <c r="P123" i="798"/>
  <c r="Q38" i="798"/>
  <c r="R22" i="798" s="1"/>
  <c r="P38" i="798"/>
  <c r="Q140" i="797"/>
  <c r="R124" i="797" s="1"/>
  <c r="P140" i="797"/>
  <c r="Q140" i="798"/>
  <c r="R124" i="798" s="1"/>
  <c r="P140" i="798"/>
  <c r="Q89" i="797"/>
  <c r="R73" i="797" s="1"/>
  <c r="P89" i="797"/>
  <c r="Q21" i="798"/>
  <c r="R5" i="798" s="1"/>
  <c r="P21" i="798"/>
  <c r="D2" i="798"/>
  <c r="Q106" i="797"/>
  <c r="R90" i="797" s="1"/>
  <c r="P106" i="797"/>
  <c r="Q55" i="798"/>
  <c r="R39" i="798" s="1"/>
  <c r="P55" i="798"/>
  <c r="P72" i="794"/>
  <c r="Q72" i="794"/>
  <c r="R56" i="794" s="1"/>
  <c r="D2" i="794"/>
  <c r="Q21" i="794"/>
  <c r="R5" i="794" s="1"/>
  <c r="P21" i="794"/>
  <c r="Q123" i="795"/>
  <c r="R107" i="795" s="1"/>
  <c r="P123" i="795"/>
  <c r="Q38" i="795"/>
  <c r="R22" i="795" s="1"/>
  <c r="P38" i="795"/>
  <c r="D2" i="795"/>
  <c r="Q72" i="795"/>
  <c r="R56" i="795" s="1"/>
  <c r="P72" i="795"/>
  <c r="Q106" i="795"/>
  <c r="R90" i="795" s="1"/>
  <c r="P106" i="795"/>
  <c r="Q140" i="791"/>
  <c r="R124" i="791" s="1"/>
  <c r="P140" i="791"/>
  <c r="Q55" i="791"/>
  <c r="R39" i="791" s="1"/>
  <c r="P55" i="791"/>
  <c r="Q72" i="791"/>
  <c r="R56" i="791" s="1"/>
  <c r="P72" i="791"/>
  <c r="Q38" i="791"/>
  <c r="R22" i="791" s="1"/>
  <c r="P38" i="791"/>
  <c r="Q106" i="791"/>
  <c r="R90" i="791" s="1"/>
  <c r="P106" i="791"/>
  <c r="P21" i="792"/>
  <c r="D2" i="792"/>
  <c r="Q21" i="792"/>
  <c r="R5" i="792" s="1"/>
  <c r="D2" i="791"/>
  <c r="Q72" i="792"/>
  <c r="R56" i="792" s="1"/>
  <c r="P72" i="792"/>
  <c r="Q38" i="789"/>
  <c r="R22" i="789" s="1"/>
  <c r="P38" i="789"/>
  <c r="D2" i="789"/>
  <c r="Q140" i="788"/>
  <c r="R124" i="788" s="1"/>
  <c r="P140" i="788"/>
  <c r="Q38" i="788"/>
  <c r="R22" i="788" s="1"/>
  <c r="P38" i="788"/>
  <c r="Q72" i="789"/>
  <c r="R56" i="789" s="1"/>
  <c r="P72" i="789"/>
  <c r="D2" i="788"/>
  <c r="Q106" i="786"/>
  <c r="R90" i="786" s="1"/>
  <c r="P106" i="786"/>
  <c r="Q38" i="785"/>
  <c r="R22" i="785" s="1"/>
  <c r="P38" i="785"/>
  <c r="Q140" i="785"/>
  <c r="R124" i="785" s="1"/>
  <c r="P140" i="785"/>
  <c r="Q123" i="786"/>
  <c r="R107" i="786" s="1"/>
  <c r="P123" i="786"/>
  <c r="P21" i="786"/>
  <c r="D2" i="786"/>
  <c r="Q21" i="786"/>
  <c r="R5" i="786" s="1"/>
  <c r="P123" i="785"/>
  <c r="Q123" i="785"/>
  <c r="R107" i="785" s="1"/>
  <c r="G8" i="778"/>
  <c r="K8" i="775"/>
  <c r="Q40" i="782"/>
  <c r="P40" i="782"/>
  <c r="Q5" i="782"/>
  <c r="P5" i="782"/>
  <c r="Q7" i="783"/>
  <c r="P7" i="783"/>
  <c r="Q135" i="782"/>
  <c r="P135" i="782"/>
  <c r="Q73" i="783"/>
  <c r="P73" i="783"/>
  <c r="Q131" i="782"/>
  <c r="P131" i="782"/>
  <c r="Q22" i="783"/>
  <c r="P22" i="783"/>
  <c r="AB140" i="782"/>
  <c r="AC124" i="782" s="1"/>
  <c r="AA140" i="782"/>
  <c r="N140" i="782"/>
  <c r="AE21" i="783"/>
  <c r="N21" i="783"/>
  <c r="AF21" i="783"/>
  <c r="AG5" i="783" s="1"/>
  <c r="Q111" i="782"/>
  <c r="P111" i="782"/>
  <c r="Q127" i="782"/>
  <c r="P127" i="782"/>
  <c r="Q114" i="782"/>
  <c r="P114" i="782"/>
  <c r="Q94" i="782"/>
  <c r="P94" i="782"/>
  <c r="Q91" i="782"/>
  <c r="P91" i="782"/>
  <c r="Q72" i="782"/>
  <c r="R56" i="782" s="1"/>
  <c r="P72" i="782"/>
  <c r="N123" i="783"/>
  <c r="AF123" i="783"/>
  <c r="AG107" i="783" s="1"/>
  <c r="AE123" i="783"/>
  <c r="Q110" i="782"/>
  <c r="P110" i="782"/>
  <c r="AB123" i="782"/>
  <c r="AC107" i="782" s="1"/>
  <c r="AA123" i="782"/>
  <c r="N123" i="782"/>
  <c r="AB106" i="782"/>
  <c r="AC90" i="782" s="1"/>
  <c r="AA106" i="782"/>
  <c r="N106" i="782"/>
  <c r="Q9" i="782"/>
  <c r="P9" i="782"/>
  <c r="AB89" i="782"/>
  <c r="AC73" i="782" s="1"/>
  <c r="AA89" i="782"/>
  <c r="N89" i="782"/>
  <c r="Q56" i="782"/>
  <c r="P56" i="782"/>
  <c r="Q61" i="782"/>
  <c r="P61" i="782"/>
  <c r="Q38" i="782"/>
  <c r="R22" i="782" s="1"/>
  <c r="P38" i="782"/>
  <c r="Q75" i="782"/>
  <c r="P75" i="782"/>
  <c r="Q23" i="782"/>
  <c r="P23" i="782"/>
  <c r="Q57" i="782"/>
  <c r="P57" i="782"/>
  <c r="Q42" i="782"/>
  <c r="P42" i="782"/>
  <c r="Q60" i="782"/>
  <c r="P60" i="782"/>
  <c r="Q109" i="783"/>
  <c r="P109" i="783"/>
  <c r="AF140" i="783"/>
  <c r="AG124" i="783" s="1"/>
  <c r="AE140" i="783"/>
  <c r="N140" i="783"/>
  <c r="Q55" i="782"/>
  <c r="R39" i="782" s="1"/>
  <c r="P55" i="782"/>
  <c r="Q43" i="783"/>
  <c r="P43" i="783"/>
  <c r="AF38" i="783"/>
  <c r="AG22" i="783" s="1"/>
  <c r="AE38" i="783"/>
  <c r="N38" i="783"/>
  <c r="Q62" i="783"/>
  <c r="P62" i="783"/>
  <c r="Q93" i="782"/>
  <c r="P93" i="782"/>
  <c r="AE72" i="783"/>
  <c r="N72" i="783"/>
  <c r="AF72" i="783"/>
  <c r="AG56" i="783" s="1"/>
  <c r="Q124" i="782"/>
  <c r="P124" i="782"/>
  <c r="Q89" i="783"/>
  <c r="R73" i="783" s="1"/>
  <c r="P89" i="783"/>
  <c r="Q58" i="783"/>
  <c r="P58" i="783"/>
  <c r="AB21" i="782"/>
  <c r="AC5" i="782" s="1"/>
  <c r="AA21" i="782"/>
  <c r="N21" i="782"/>
  <c r="P44" i="780"/>
  <c r="Q44" i="780"/>
  <c r="Q111" i="779"/>
  <c r="P111" i="779"/>
  <c r="F2" i="779"/>
  <c r="I3" i="778"/>
  <c r="Q109" i="780"/>
  <c r="P109" i="780"/>
  <c r="P7" i="779"/>
  <c r="Q7" i="779"/>
  <c r="Q114" i="779"/>
  <c r="P114" i="779"/>
  <c r="Q64" i="780"/>
  <c r="P64" i="780"/>
  <c r="Q74" i="779"/>
  <c r="P74" i="779"/>
  <c r="P8" i="780"/>
  <c r="Q8" i="780"/>
  <c r="P22" i="780"/>
  <c r="Q22" i="780"/>
  <c r="P27" i="780"/>
  <c r="Q27" i="780"/>
  <c r="P39" i="780"/>
  <c r="Q39" i="780"/>
  <c r="Q124" i="780"/>
  <c r="P124" i="780"/>
  <c r="Q58" i="779"/>
  <c r="P58" i="779"/>
  <c r="Q8" i="779"/>
  <c r="P8" i="779"/>
  <c r="P24" i="779"/>
  <c r="Q24" i="779"/>
  <c r="Q61" i="779"/>
  <c r="P61" i="779"/>
  <c r="Q60" i="780"/>
  <c r="P60" i="780"/>
  <c r="N38" i="779"/>
  <c r="AA38" i="779"/>
  <c r="AB38" i="779"/>
  <c r="AC22" i="779" s="1"/>
  <c r="N72" i="780"/>
  <c r="AF72" i="780"/>
  <c r="AG56" i="780" s="1"/>
  <c r="Q62" i="779"/>
  <c r="P62" i="779"/>
  <c r="P110" i="779"/>
  <c r="Q110" i="779"/>
  <c r="P132" i="779"/>
  <c r="Q132" i="779"/>
  <c r="Q23" i="780"/>
  <c r="P23" i="780"/>
  <c r="AF89" i="780"/>
  <c r="AG73" i="780" s="1"/>
  <c r="N89" i="780"/>
  <c r="AE89" i="780"/>
  <c r="N106" i="779"/>
  <c r="AA106" i="779"/>
  <c r="AB106" i="779"/>
  <c r="AC90" i="779" s="1"/>
  <c r="N140" i="779"/>
  <c r="AB140" i="779"/>
  <c r="AC124" i="779" s="1"/>
  <c r="AA140" i="779"/>
  <c r="P128" i="779"/>
  <c r="Q128" i="779"/>
  <c r="Q89" i="779"/>
  <c r="R73" i="779" s="1"/>
  <c r="P57" i="779"/>
  <c r="Q57" i="779"/>
  <c r="N41" i="779"/>
  <c r="N6" i="779"/>
  <c r="P23" i="779"/>
  <c r="AB24" i="779"/>
  <c r="M55" i="779"/>
  <c r="P56" i="779"/>
  <c r="N60" i="779"/>
  <c r="P75" i="779"/>
  <c r="AB90" i="779"/>
  <c r="AA94" i="779"/>
  <c r="N109" i="779"/>
  <c r="N113" i="779"/>
  <c r="P127" i="779"/>
  <c r="AB128" i="779"/>
  <c r="P131" i="779"/>
  <c r="AB132" i="779"/>
  <c r="N7" i="780"/>
  <c r="AE23" i="780"/>
  <c r="AE27" i="780"/>
  <c r="P43" i="780"/>
  <c r="N58" i="780"/>
  <c r="N62" i="780"/>
  <c r="P91" i="780"/>
  <c r="P107" i="780"/>
  <c r="M140" i="780"/>
  <c r="N5" i="779"/>
  <c r="AA7" i="779"/>
  <c r="M21" i="779"/>
  <c r="AA57" i="779"/>
  <c r="AA61" i="779"/>
  <c r="AA89" i="779"/>
  <c r="AA110" i="779"/>
  <c r="AA114" i="779"/>
  <c r="N126" i="779"/>
  <c r="N130" i="779"/>
  <c r="N134" i="779"/>
  <c r="AE8" i="780"/>
  <c r="AF23" i="780"/>
  <c r="AF27" i="780"/>
  <c r="AE59" i="780"/>
  <c r="AE63" i="780"/>
  <c r="N22" i="779"/>
  <c r="AB57" i="779"/>
  <c r="AB61" i="779"/>
  <c r="AB89" i="779"/>
  <c r="AC73" i="779" s="1"/>
  <c r="AB110" i="779"/>
  <c r="AB114" i="779"/>
  <c r="AA135" i="779"/>
  <c r="M55" i="780"/>
  <c r="N74" i="780"/>
  <c r="AE91" i="780"/>
  <c r="N126" i="780"/>
  <c r="O140" i="780"/>
  <c r="N93" i="779"/>
  <c r="N26" i="780"/>
  <c r="N75" i="780"/>
  <c r="N90" i="780"/>
  <c r="N9" i="779"/>
  <c r="N39" i="779"/>
  <c r="AA41" i="779"/>
  <c r="N59" i="779"/>
  <c r="AA93" i="779"/>
  <c r="N108" i="779"/>
  <c r="N112" i="779"/>
  <c r="N6" i="780"/>
  <c r="AF22" i="780"/>
  <c r="AE26" i="780"/>
  <c r="N57" i="780"/>
  <c r="N61" i="780"/>
  <c r="N65" i="780"/>
  <c r="N73" i="780"/>
  <c r="AE75" i="780"/>
  <c r="AA22" i="779"/>
  <c r="AA60" i="779"/>
  <c r="AE62" i="780"/>
  <c r="AB6" i="779"/>
  <c r="AB22" i="779"/>
  <c r="N43" i="779"/>
  <c r="AB60" i="779"/>
  <c r="N91" i="779"/>
  <c r="AB109" i="779"/>
  <c r="AB113" i="779"/>
  <c r="N124" i="779"/>
  <c r="AA134" i="779"/>
  <c r="AF7" i="780"/>
  <c r="N24" i="780"/>
  <c r="AE42" i="780"/>
  <c r="AF58" i="780"/>
  <c r="AF90" i="780"/>
  <c r="N125" i="780"/>
  <c r="E8" i="778"/>
  <c r="H1" i="779"/>
  <c r="AA5" i="779"/>
  <c r="N90" i="779"/>
  <c r="P107" i="779"/>
  <c r="P129" i="779"/>
  <c r="P133" i="779"/>
  <c r="P5" i="780"/>
  <c r="AE25" i="780"/>
  <c r="M38" i="780"/>
  <c r="P41" i="780"/>
  <c r="P45" i="780"/>
  <c r="AE74" i="780"/>
  <c r="AE126" i="780"/>
  <c r="AA9" i="779"/>
  <c r="AA59" i="779"/>
  <c r="AA108" i="779"/>
  <c r="AA112" i="779"/>
  <c r="M123" i="779"/>
  <c r="AE6" i="780"/>
  <c r="M21" i="780"/>
  <c r="AA39" i="779"/>
  <c r="M106" i="780"/>
  <c r="Q75" i="776"/>
  <c r="P75" i="776"/>
  <c r="Q135" i="776"/>
  <c r="P135" i="776"/>
  <c r="AA21" i="776"/>
  <c r="P8" i="776"/>
  <c r="Q8" i="776"/>
  <c r="AB72" i="776"/>
  <c r="AC56" i="776" s="1"/>
  <c r="AA72" i="776"/>
  <c r="Q124" i="777"/>
  <c r="P124" i="777"/>
  <c r="Q107" i="777"/>
  <c r="P107" i="777"/>
  <c r="Q24" i="776"/>
  <c r="P24" i="776"/>
  <c r="Q59" i="776"/>
  <c r="P59" i="776"/>
  <c r="Q127" i="776"/>
  <c r="P127" i="776"/>
  <c r="Q108" i="776"/>
  <c r="P108" i="776"/>
  <c r="Q9" i="776"/>
  <c r="P9" i="776"/>
  <c r="Q134" i="776"/>
  <c r="P134" i="776"/>
  <c r="Q132" i="776"/>
  <c r="P132" i="776"/>
  <c r="Q43" i="777"/>
  <c r="P43" i="777"/>
  <c r="Q74" i="776"/>
  <c r="P74" i="776"/>
  <c r="Q112" i="776"/>
  <c r="P112" i="776"/>
  <c r="P128" i="776"/>
  <c r="Q128" i="776"/>
  <c r="Q91" i="777"/>
  <c r="P91" i="777"/>
  <c r="AB38" i="776"/>
  <c r="AC22" i="776" s="1"/>
  <c r="AA38" i="776"/>
  <c r="N38" i="776"/>
  <c r="AA106" i="776"/>
  <c r="N106" i="776"/>
  <c r="AB106" i="776"/>
  <c r="AC90" i="776" s="1"/>
  <c r="Q130" i="776"/>
  <c r="P130" i="776"/>
  <c r="Q41" i="777"/>
  <c r="P41" i="777"/>
  <c r="Q131" i="776"/>
  <c r="P131" i="776"/>
  <c r="Q42" i="777"/>
  <c r="P42" i="777"/>
  <c r="Q22" i="777"/>
  <c r="P22" i="777"/>
  <c r="Q23" i="776"/>
  <c r="P23" i="776"/>
  <c r="Q107" i="776"/>
  <c r="P107" i="776"/>
  <c r="Q7" i="777"/>
  <c r="P7" i="777"/>
  <c r="I3" i="775"/>
  <c r="Q126" i="776"/>
  <c r="P126" i="776"/>
  <c r="N113" i="776"/>
  <c r="N8" i="777"/>
  <c r="AB7" i="776"/>
  <c r="Q22" i="776"/>
  <c r="Q93" i="776"/>
  <c r="AB6" i="776"/>
  <c r="Q40" i="776"/>
  <c r="N43" i="776"/>
  <c r="Q44" i="776"/>
  <c r="AA55" i="776"/>
  <c r="AB60" i="776"/>
  <c r="Q73" i="776"/>
  <c r="AA74" i="776"/>
  <c r="AB109" i="776"/>
  <c r="AB113" i="776"/>
  <c r="AA127" i="776"/>
  <c r="AA131" i="776"/>
  <c r="AA135" i="776"/>
  <c r="AB140" i="776"/>
  <c r="AC124" i="776" s="1"/>
  <c r="AF8" i="777"/>
  <c r="AE22" i="777"/>
  <c r="Q26" i="777"/>
  <c r="AE42" i="777"/>
  <c r="M55" i="777"/>
  <c r="AF59" i="777"/>
  <c r="AF63" i="777"/>
  <c r="K72" i="777"/>
  <c r="AF109" i="777"/>
  <c r="AE124" i="777"/>
  <c r="N60" i="776"/>
  <c r="N58" i="777"/>
  <c r="N62" i="777"/>
  <c r="M89" i="777"/>
  <c r="E8" i="775"/>
  <c r="H1" i="776"/>
  <c r="AA5" i="776"/>
  <c r="AA40" i="776"/>
  <c r="AA44" i="776"/>
  <c r="AB55" i="776"/>
  <c r="AC39" i="776" s="1"/>
  <c r="N58" i="776"/>
  <c r="N62" i="776"/>
  <c r="AB74" i="776"/>
  <c r="N90" i="776"/>
  <c r="N111" i="776"/>
  <c r="AB127" i="776"/>
  <c r="AB131" i="776"/>
  <c r="AB135" i="776"/>
  <c r="N6" i="777"/>
  <c r="AF22" i="777"/>
  <c r="M38" i="777"/>
  <c r="AF42" i="777"/>
  <c r="N57" i="777"/>
  <c r="N61" i="777"/>
  <c r="AF124" i="777"/>
  <c r="M140" i="777"/>
  <c r="Q41" i="776"/>
  <c r="N39" i="776"/>
  <c r="AB5" i="776"/>
  <c r="AA9" i="776"/>
  <c r="AA59" i="776"/>
  <c r="AA108" i="776"/>
  <c r="AA112" i="776"/>
  <c r="AE7" i="777"/>
  <c r="M72" i="777"/>
  <c r="AB9" i="776"/>
  <c r="AA39" i="776"/>
  <c r="AB59" i="776"/>
  <c r="AB108" i="776"/>
  <c r="AF7" i="777"/>
  <c r="N7" i="776"/>
  <c r="N57" i="776"/>
  <c r="N61" i="776"/>
  <c r="AA107" i="776"/>
  <c r="N110" i="776"/>
  <c r="P125" i="776"/>
  <c r="AB126" i="776"/>
  <c r="P129" i="776"/>
  <c r="AB130" i="776"/>
  <c r="P133" i="776"/>
  <c r="AB134" i="776"/>
  <c r="P5" i="777"/>
  <c r="AF41" i="777"/>
  <c r="P44" i="777"/>
  <c r="N60" i="777"/>
  <c r="N64" i="777"/>
  <c r="N73" i="777"/>
  <c r="AF91" i="777"/>
  <c r="AE107" i="777"/>
  <c r="N109" i="776"/>
  <c r="M89" i="776"/>
  <c r="AB112" i="776"/>
  <c r="N56" i="776"/>
  <c r="AB107" i="776"/>
  <c r="M123" i="776"/>
  <c r="M21" i="777"/>
  <c r="AF107" i="777"/>
  <c r="M123" i="777"/>
  <c r="N6" i="776"/>
  <c r="N140" i="776"/>
  <c r="N59" i="777"/>
  <c r="N63" i="777"/>
  <c r="N109" i="777"/>
  <c r="N5" i="776"/>
  <c r="P23" i="777"/>
  <c r="AE60" i="777"/>
  <c r="AE64" i="777"/>
  <c r="P125" i="777"/>
  <c r="AE73" i="777"/>
  <c r="M106" i="777"/>
  <c r="AB56" i="776"/>
  <c r="AD140" i="774"/>
  <c r="Z140" i="774"/>
  <c r="Y140" i="774"/>
  <c r="M140" i="774"/>
  <c r="AF140" i="774" s="1"/>
  <c r="AG124" i="774" s="1"/>
  <c r="L140" i="774"/>
  <c r="O140" i="774" s="1"/>
  <c r="J140" i="774"/>
  <c r="K140" i="774" s="1"/>
  <c r="I140" i="774"/>
  <c r="O126" i="774"/>
  <c r="M126" i="774"/>
  <c r="AF126" i="774" s="1"/>
  <c r="K126" i="774"/>
  <c r="G126" i="774"/>
  <c r="O125" i="774"/>
  <c r="M125" i="774"/>
  <c r="AF125" i="774" s="1"/>
  <c r="K125" i="774"/>
  <c r="G125" i="774"/>
  <c r="AF124" i="774"/>
  <c r="O124" i="774"/>
  <c r="M124" i="774"/>
  <c r="N124" i="774" s="1"/>
  <c r="K124" i="774"/>
  <c r="G124" i="774"/>
  <c r="AD123" i="774"/>
  <c r="Z123" i="774"/>
  <c r="Y123" i="774"/>
  <c r="L123" i="774"/>
  <c r="O123" i="774" s="1"/>
  <c r="J123" i="774"/>
  <c r="I123" i="774"/>
  <c r="O109" i="774"/>
  <c r="M109" i="774"/>
  <c r="AE109" i="774" s="1"/>
  <c r="K109" i="774"/>
  <c r="G109" i="774"/>
  <c r="O108" i="774"/>
  <c r="N108" i="774"/>
  <c r="Q108" i="774" s="1"/>
  <c r="M108" i="774"/>
  <c r="AF108" i="774" s="1"/>
  <c r="K108" i="774"/>
  <c r="P108" i="774" s="1"/>
  <c r="G108" i="774"/>
  <c r="O107" i="774"/>
  <c r="M107" i="774"/>
  <c r="M123" i="774" s="1"/>
  <c r="K107" i="774"/>
  <c r="G107" i="774"/>
  <c r="AD106" i="774"/>
  <c r="Z106" i="774"/>
  <c r="Y106" i="774"/>
  <c r="L106" i="774"/>
  <c r="J106" i="774"/>
  <c r="I106" i="774"/>
  <c r="O91" i="774"/>
  <c r="M91" i="774"/>
  <c r="K91" i="774"/>
  <c r="G91" i="774"/>
  <c r="AF90" i="774"/>
  <c r="O90" i="774"/>
  <c r="M90" i="774"/>
  <c r="K90" i="774"/>
  <c r="G90" i="774"/>
  <c r="AD89" i="774"/>
  <c r="Z89" i="774"/>
  <c r="Y89" i="774"/>
  <c r="L89" i="774"/>
  <c r="J89" i="774"/>
  <c r="I89" i="774"/>
  <c r="K89" i="774" s="1"/>
  <c r="O75" i="774"/>
  <c r="M75" i="774"/>
  <c r="AF75" i="774" s="1"/>
  <c r="K75" i="774"/>
  <c r="G75" i="774"/>
  <c r="O74" i="774"/>
  <c r="M74" i="774"/>
  <c r="K74" i="774"/>
  <c r="G74" i="774"/>
  <c r="AF73" i="774"/>
  <c r="AE73" i="774"/>
  <c r="O73" i="774"/>
  <c r="N73" i="774"/>
  <c r="Q73" i="774" s="1"/>
  <c r="M73" i="774"/>
  <c r="K73" i="774"/>
  <c r="G73" i="774"/>
  <c r="AD72" i="774"/>
  <c r="Z72" i="774"/>
  <c r="Y72" i="774"/>
  <c r="L72" i="774"/>
  <c r="J72" i="774"/>
  <c r="I72" i="774"/>
  <c r="AF64" i="774"/>
  <c r="AE64" i="774"/>
  <c r="O64" i="774"/>
  <c r="N64" i="774"/>
  <c r="M64" i="774"/>
  <c r="K64" i="774"/>
  <c r="P64" i="774" s="1"/>
  <c r="G64" i="774"/>
  <c r="O63" i="774"/>
  <c r="M63" i="774"/>
  <c r="AE63" i="774" s="1"/>
  <c r="K63" i="774"/>
  <c r="G63" i="774"/>
  <c r="AE62" i="774"/>
  <c r="O62" i="774"/>
  <c r="M62" i="774"/>
  <c r="AF62" i="774" s="1"/>
  <c r="K62" i="774"/>
  <c r="G62" i="774"/>
  <c r="O61" i="774"/>
  <c r="M61" i="774"/>
  <c r="AE61" i="774" s="1"/>
  <c r="K61" i="774"/>
  <c r="G61" i="774"/>
  <c r="AE60" i="774"/>
  <c r="O60" i="774"/>
  <c r="M60" i="774"/>
  <c r="AF60" i="774" s="1"/>
  <c r="K60" i="774"/>
  <c r="G60" i="774"/>
  <c r="O59" i="774"/>
  <c r="M59" i="774"/>
  <c r="AE59" i="774" s="1"/>
  <c r="K59" i="774"/>
  <c r="G59" i="774"/>
  <c r="O58" i="774"/>
  <c r="N58" i="774"/>
  <c r="M58" i="774"/>
  <c r="AF58" i="774" s="1"/>
  <c r="K58" i="774"/>
  <c r="G58" i="774"/>
  <c r="O57" i="774"/>
  <c r="M57" i="774"/>
  <c r="K57" i="774"/>
  <c r="G57" i="774"/>
  <c r="O56" i="774"/>
  <c r="M56" i="774"/>
  <c r="AF56" i="774" s="1"/>
  <c r="K56" i="774"/>
  <c r="G56" i="774"/>
  <c r="AD55" i="774"/>
  <c r="Z55" i="774"/>
  <c r="Y55" i="774"/>
  <c r="L55" i="774"/>
  <c r="J55" i="774"/>
  <c r="I55" i="774"/>
  <c r="O55" i="774" s="1"/>
  <c r="O44" i="774"/>
  <c r="M44" i="774"/>
  <c r="AF44" i="774" s="1"/>
  <c r="K44" i="774"/>
  <c r="G44" i="774"/>
  <c r="O43" i="774"/>
  <c r="M43" i="774"/>
  <c r="K43" i="774"/>
  <c r="G43" i="774"/>
  <c r="AF42" i="774"/>
  <c r="O42" i="774"/>
  <c r="M42" i="774"/>
  <c r="AE42" i="774" s="1"/>
  <c r="K42" i="774"/>
  <c r="G42" i="774"/>
  <c r="O41" i="774"/>
  <c r="N41" i="774"/>
  <c r="Q41" i="774" s="1"/>
  <c r="M41" i="774"/>
  <c r="AF41" i="774" s="1"/>
  <c r="K41" i="774"/>
  <c r="G41" i="774"/>
  <c r="O40" i="774"/>
  <c r="M40" i="774"/>
  <c r="AF40" i="774" s="1"/>
  <c r="K40" i="774"/>
  <c r="G40" i="774"/>
  <c r="O39" i="774"/>
  <c r="M39" i="774"/>
  <c r="AF39" i="774" s="1"/>
  <c r="K39" i="774"/>
  <c r="G39" i="774"/>
  <c r="AD38" i="774"/>
  <c r="Q6" i="772"/>
  <c r="Z38" i="774"/>
  <c r="Y38" i="774"/>
  <c r="L38" i="774"/>
  <c r="J38" i="774"/>
  <c r="K38" i="774" s="1"/>
  <c r="I38" i="774"/>
  <c r="O28" i="774"/>
  <c r="M28" i="774"/>
  <c r="AF28" i="774" s="1"/>
  <c r="K28" i="774"/>
  <c r="G28" i="774"/>
  <c r="AE27" i="774"/>
  <c r="O27" i="774"/>
  <c r="M27" i="774"/>
  <c r="AF27" i="774" s="1"/>
  <c r="K27" i="774"/>
  <c r="G27" i="774"/>
  <c r="AE26" i="774"/>
  <c r="O26" i="774"/>
  <c r="M26" i="774"/>
  <c r="N26" i="774" s="1"/>
  <c r="K26" i="774"/>
  <c r="G26" i="774"/>
  <c r="O25" i="774"/>
  <c r="M25" i="774"/>
  <c r="AF25" i="774" s="1"/>
  <c r="K25" i="774"/>
  <c r="G25" i="774"/>
  <c r="O24" i="774"/>
  <c r="M24" i="774"/>
  <c r="AF24" i="774" s="1"/>
  <c r="K24" i="774"/>
  <c r="G24" i="774"/>
  <c r="AE23" i="774"/>
  <c r="O23" i="774"/>
  <c r="M23" i="774"/>
  <c r="AF23" i="774" s="1"/>
  <c r="K23" i="774"/>
  <c r="G23" i="774"/>
  <c r="O22" i="774"/>
  <c r="M22" i="774"/>
  <c r="N22" i="774" s="1"/>
  <c r="K22" i="774"/>
  <c r="G22" i="774"/>
  <c r="AD21" i="774"/>
  <c r="Z21" i="774"/>
  <c r="Z2" i="774" s="1"/>
  <c r="P6" i="772" s="1"/>
  <c r="Y21" i="774"/>
  <c r="L21" i="774"/>
  <c r="J21" i="774"/>
  <c r="I21" i="774"/>
  <c r="O8" i="774"/>
  <c r="M8" i="774"/>
  <c r="AE8" i="774" s="1"/>
  <c r="K8" i="774"/>
  <c r="G8" i="774"/>
  <c r="O7" i="774"/>
  <c r="M7" i="774"/>
  <c r="AF7" i="774" s="1"/>
  <c r="K7" i="774"/>
  <c r="G7" i="774"/>
  <c r="O6" i="774"/>
  <c r="N6" i="774"/>
  <c r="M6" i="774"/>
  <c r="AE6" i="774" s="1"/>
  <c r="K6" i="774"/>
  <c r="G6" i="774"/>
  <c r="O5" i="774"/>
  <c r="M5" i="774"/>
  <c r="AF5" i="774" s="1"/>
  <c r="K5" i="774"/>
  <c r="G5" i="774"/>
  <c r="H2" i="774"/>
  <c r="D1" i="774"/>
  <c r="F3" i="772" s="1"/>
  <c r="L140" i="773"/>
  <c r="O140" i="773" s="1"/>
  <c r="J140" i="773"/>
  <c r="I140" i="773"/>
  <c r="AB134" i="773"/>
  <c r="O134" i="773"/>
  <c r="M134" i="773"/>
  <c r="AA134" i="773" s="1"/>
  <c r="K134" i="773"/>
  <c r="G134" i="773"/>
  <c r="O133" i="773"/>
  <c r="M133" i="773"/>
  <c r="AB133" i="773" s="1"/>
  <c r="K133" i="773"/>
  <c r="G133" i="773"/>
  <c r="O132" i="773"/>
  <c r="M132" i="773"/>
  <c r="AB132" i="773" s="1"/>
  <c r="K132" i="773"/>
  <c r="G132" i="773"/>
  <c r="O131" i="773"/>
  <c r="M131" i="773"/>
  <c r="AB131" i="773" s="1"/>
  <c r="K131" i="773"/>
  <c r="G131" i="773"/>
  <c r="O130" i="773"/>
  <c r="N130" i="773"/>
  <c r="M130" i="773"/>
  <c r="AA130" i="773" s="1"/>
  <c r="K130" i="773"/>
  <c r="G130" i="773"/>
  <c r="O129" i="773"/>
  <c r="M129" i="773"/>
  <c r="K129" i="773"/>
  <c r="G129" i="773"/>
  <c r="O128" i="773"/>
  <c r="M128" i="773"/>
  <c r="AB128" i="773" s="1"/>
  <c r="K128" i="773"/>
  <c r="G128" i="773"/>
  <c r="O127" i="773"/>
  <c r="M127" i="773"/>
  <c r="AB127" i="773" s="1"/>
  <c r="K127" i="773"/>
  <c r="G127" i="773"/>
  <c r="O126" i="773"/>
  <c r="M126" i="773"/>
  <c r="AA126" i="773" s="1"/>
  <c r="K126" i="773"/>
  <c r="G126" i="773"/>
  <c r="O125" i="773"/>
  <c r="N125" i="773"/>
  <c r="M125" i="773"/>
  <c r="AB125" i="773" s="1"/>
  <c r="K125" i="773"/>
  <c r="G125" i="773"/>
  <c r="AB124" i="773"/>
  <c r="O124" i="773"/>
  <c r="M124" i="773"/>
  <c r="AA124" i="773" s="1"/>
  <c r="K124" i="773"/>
  <c r="G124" i="773"/>
  <c r="L123" i="773"/>
  <c r="O123" i="773" s="1"/>
  <c r="J123" i="773"/>
  <c r="K123" i="773" s="1"/>
  <c r="I123" i="773"/>
  <c r="O112" i="773"/>
  <c r="M112" i="773"/>
  <c r="AB112" i="773" s="1"/>
  <c r="K112" i="773"/>
  <c r="G112" i="773"/>
  <c r="O111" i="773"/>
  <c r="M111" i="773"/>
  <c r="AA111" i="773" s="1"/>
  <c r="K111" i="773"/>
  <c r="G111" i="773"/>
  <c r="AA110" i="773"/>
  <c r="O110" i="773"/>
  <c r="N110" i="773"/>
  <c r="M110" i="773"/>
  <c r="AB110" i="773" s="1"/>
  <c r="K110" i="773"/>
  <c r="G110" i="773"/>
  <c r="AA109" i="773"/>
  <c r="O109" i="773"/>
  <c r="M109" i="773"/>
  <c r="AB109" i="773" s="1"/>
  <c r="K109" i="773"/>
  <c r="G109" i="773"/>
  <c r="O108" i="773"/>
  <c r="M108" i="773"/>
  <c r="AB108" i="773" s="1"/>
  <c r="K108" i="773"/>
  <c r="G108" i="773"/>
  <c r="AB107" i="773"/>
  <c r="AA107" i="773"/>
  <c r="O107" i="773"/>
  <c r="N107" i="773"/>
  <c r="M107" i="773"/>
  <c r="K107" i="773"/>
  <c r="G107" i="773"/>
  <c r="L106" i="773"/>
  <c r="O106" i="773" s="1"/>
  <c r="J106" i="773"/>
  <c r="K106" i="773" s="1"/>
  <c r="I106" i="773"/>
  <c r="O94" i="773"/>
  <c r="M94" i="773"/>
  <c r="N94" i="773" s="1"/>
  <c r="K94" i="773"/>
  <c r="G94" i="773"/>
  <c r="O93" i="773"/>
  <c r="M93" i="773"/>
  <c r="AB93" i="773" s="1"/>
  <c r="K93" i="773"/>
  <c r="G93" i="773"/>
  <c r="O92" i="773"/>
  <c r="M92" i="773"/>
  <c r="AB92" i="773" s="1"/>
  <c r="K92" i="773"/>
  <c r="G92" i="773"/>
  <c r="AB91" i="773"/>
  <c r="O91" i="773"/>
  <c r="M91" i="773"/>
  <c r="AA91" i="773" s="1"/>
  <c r="K91" i="773"/>
  <c r="G91" i="773"/>
  <c r="O90" i="773"/>
  <c r="M90" i="773"/>
  <c r="K90" i="773"/>
  <c r="G90" i="773"/>
  <c r="L89" i="773"/>
  <c r="J89" i="773"/>
  <c r="K89" i="773" s="1"/>
  <c r="I89" i="773"/>
  <c r="O75" i="773"/>
  <c r="N75" i="773"/>
  <c r="Q75" i="773" s="1"/>
  <c r="M75" i="773"/>
  <c r="AB75" i="773" s="1"/>
  <c r="K75" i="773"/>
  <c r="P75" i="773" s="1"/>
  <c r="G75" i="773"/>
  <c r="O74" i="773"/>
  <c r="M74" i="773"/>
  <c r="AB74" i="773" s="1"/>
  <c r="K74" i="773"/>
  <c r="G74" i="773"/>
  <c r="AA73" i="773"/>
  <c r="O73" i="773"/>
  <c r="M73" i="773"/>
  <c r="K73" i="773"/>
  <c r="G73" i="773"/>
  <c r="L72" i="773"/>
  <c r="J72" i="773"/>
  <c r="I72" i="773"/>
  <c r="O62" i="773"/>
  <c r="M62" i="773"/>
  <c r="AA62" i="773" s="1"/>
  <c r="K62" i="773"/>
  <c r="G62" i="773"/>
  <c r="O61" i="773"/>
  <c r="M61" i="773"/>
  <c r="N61" i="773" s="1"/>
  <c r="K61" i="773"/>
  <c r="G61" i="773"/>
  <c r="AB60" i="773"/>
  <c r="O60" i="773"/>
  <c r="M60" i="773"/>
  <c r="AA60" i="773" s="1"/>
  <c r="K60" i="773"/>
  <c r="G60" i="773"/>
  <c r="O59" i="773"/>
  <c r="M59" i="773"/>
  <c r="AB59" i="773" s="1"/>
  <c r="K59" i="773"/>
  <c r="G59" i="773"/>
  <c r="O58" i="773"/>
  <c r="M58" i="773"/>
  <c r="AA58" i="773" s="1"/>
  <c r="K58" i="773"/>
  <c r="G58" i="773"/>
  <c r="AA57" i="773"/>
  <c r="O57" i="773"/>
  <c r="M57" i="773"/>
  <c r="N57" i="773" s="1"/>
  <c r="K57" i="773"/>
  <c r="G57" i="773"/>
  <c r="O56" i="773"/>
  <c r="M56" i="773"/>
  <c r="K56" i="773"/>
  <c r="G56" i="773"/>
  <c r="L55" i="773"/>
  <c r="J55" i="773"/>
  <c r="I55" i="773"/>
  <c r="K55" i="773" s="1"/>
  <c r="O44" i="773"/>
  <c r="M44" i="773"/>
  <c r="AB44" i="773" s="1"/>
  <c r="K44" i="773"/>
  <c r="G44" i="773"/>
  <c r="AB43" i="773"/>
  <c r="AA43" i="773"/>
  <c r="O43" i="773"/>
  <c r="N43" i="773"/>
  <c r="Q43" i="773" s="1"/>
  <c r="M43" i="773"/>
  <c r="K43" i="773"/>
  <c r="G43" i="773"/>
  <c r="O42" i="773"/>
  <c r="M42" i="773"/>
  <c r="N42" i="773" s="1"/>
  <c r="K42" i="773"/>
  <c r="G42" i="773"/>
  <c r="O41" i="773"/>
  <c r="M41" i="773"/>
  <c r="AB41" i="773" s="1"/>
  <c r="K41" i="773"/>
  <c r="G41" i="773"/>
  <c r="O40" i="773"/>
  <c r="M40" i="773"/>
  <c r="AB40" i="773" s="1"/>
  <c r="K40" i="773"/>
  <c r="G40" i="773"/>
  <c r="AA39" i="773"/>
  <c r="O39" i="773"/>
  <c r="M39" i="773"/>
  <c r="N39" i="773" s="1"/>
  <c r="Q39" i="773" s="1"/>
  <c r="K39" i="773"/>
  <c r="G39" i="773"/>
  <c r="L38" i="773"/>
  <c r="J38" i="773"/>
  <c r="K38" i="773" s="1"/>
  <c r="I38" i="773"/>
  <c r="O38" i="773" s="1"/>
  <c r="O24" i="773"/>
  <c r="M24" i="773"/>
  <c r="K24" i="773"/>
  <c r="G24" i="773"/>
  <c r="O23" i="773"/>
  <c r="M23" i="773"/>
  <c r="AB23" i="773" s="1"/>
  <c r="K23" i="773"/>
  <c r="G23" i="773"/>
  <c r="O22" i="773"/>
  <c r="M22" i="773"/>
  <c r="AA22" i="773" s="1"/>
  <c r="K22" i="773"/>
  <c r="G22" i="773"/>
  <c r="L21" i="773"/>
  <c r="J21" i="773"/>
  <c r="K21" i="773" s="1"/>
  <c r="I21" i="773"/>
  <c r="O9" i="773"/>
  <c r="M9" i="773"/>
  <c r="K9" i="773"/>
  <c r="G9" i="773"/>
  <c r="O8" i="773"/>
  <c r="M8" i="773"/>
  <c r="AA8" i="773" s="1"/>
  <c r="K8" i="773"/>
  <c r="G8" i="773"/>
  <c r="AA7" i="773"/>
  <c r="O7" i="773"/>
  <c r="M7" i="773"/>
  <c r="AB7" i="773" s="1"/>
  <c r="K7" i="773"/>
  <c r="G7" i="773"/>
  <c r="O6" i="773"/>
  <c r="N6" i="773"/>
  <c r="Q6" i="773" s="1"/>
  <c r="M6" i="773"/>
  <c r="AA6" i="773" s="1"/>
  <c r="K6" i="773"/>
  <c r="G6" i="773"/>
  <c r="O5" i="773"/>
  <c r="M5" i="773"/>
  <c r="AB5" i="773" s="1"/>
  <c r="K5" i="773"/>
  <c r="G5" i="773"/>
  <c r="H2" i="773"/>
  <c r="D1" i="773"/>
  <c r="X34" i="772"/>
  <c r="W34" i="772"/>
  <c r="V34" i="772"/>
  <c r="P34" i="772"/>
  <c r="O34" i="772"/>
  <c r="N34" i="772"/>
  <c r="M34" i="772"/>
  <c r="G34" i="772"/>
  <c r="N16" i="772"/>
  <c r="I8" i="772" s="1"/>
  <c r="M16" i="772"/>
  <c r="J16" i="772"/>
  <c r="I16" i="772"/>
  <c r="H16" i="772"/>
  <c r="G16" i="772"/>
  <c r="F16" i="772"/>
  <c r="E16" i="772"/>
  <c r="K8" i="772"/>
  <c r="F8" i="772"/>
  <c r="M7" i="772"/>
  <c r="K7" i="772"/>
  <c r="I7" i="772"/>
  <c r="G7" i="772"/>
  <c r="F7" i="772"/>
  <c r="E7" i="772"/>
  <c r="M6" i="772"/>
  <c r="K6" i="772"/>
  <c r="I6" i="772"/>
  <c r="G6" i="772"/>
  <c r="F6" i="772"/>
  <c r="E6" i="772"/>
  <c r="AD140" i="771"/>
  <c r="Z140" i="771"/>
  <c r="Y140" i="771"/>
  <c r="L140" i="771"/>
  <c r="O140" i="771" s="1"/>
  <c r="J140" i="771"/>
  <c r="K140" i="771" s="1"/>
  <c r="I140" i="771"/>
  <c r="O126" i="771"/>
  <c r="M126" i="771"/>
  <c r="AF126" i="771" s="1"/>
  <c r="K126" i="771"/>
  <c r="G126" i="771"/>
  <c r="O125" i="771"/>
  <c r="M125" i="771"/>
  <c r="AF125" i="771" s="1"/>
  <c r="K125" i="771"/>
  <c r="G125" i="771"/>
  <c r="O124" i="771"/>
  <c r="N124" i="771"/>
  <c r="M124" i="771"/>
  <c r="AF124" i="771" s="1"/>
  <c r="K124" i="771"/>
  <c r="Q124" i="771" s="1"/>
  <c r="G124" i="771"/>
  <c r="AD123" i="771"/>
  <c r="Z123" i="771"/>
  <c r="Y123" i="771"/>
  <c r="L123" i="771"/>
  <c r="J123" i="771"/>
  <c r="I123" i="771"/>
  <c r="AF109" i="771"/>
  <c r="O109" i="771"/>
  <c r="M109" i="771"/>
  <c r="AE109" i="771" s="1"/>
  <c r="K109" i="771"/>
  <c r="G109" i="771"/>
  <c r="O108" i="771"/>
  <c r="M108" i="771"/>
  <c r="N108" i="771" s="1"/>
  <c r="K108" i="771"/>
  <c r="G108" i="771"/>
  <c r="O107" i="771"/>
  <c r="M107" i="771"/>
  <c r="N107" i="771" s="1"/>
  <c r="K107" i="771"/>
  <c r="G107" i="771"/>
  <c r="AD106" i="771"/>
  <c r="Z106" i="771"/>
  <c r="Y106" i="771"/>
  <c r="L106" i="771"/>
  <c r="O106" i="771" s="1"/>
  <c r="J106" i="771"/>
  <c r="K106" i="771" s="1"/>
  <c r="I106" i="771"/>
  <c r="AF91" i="771"/>
  <c r="O91" i="771"/>
  <c r="M91" i="771"/>
  <c r="N91" i="771" s="1"/>
  <c r="K91" i="771"/>
  <c r="G91" i="771"/>
  <c r="O90" i="771"/>
  <c r="M90" i="771"/>
  <c r="K90" i="771"/>
  <c r="G90" i="771"/>
  <c r="AD89" i="771"/>
  <c r="Z89" i="771"/>
  <c r="Y89" i="771"/>
  <c r="L89" i="771"/>
  <c r="O89" i="771" s="1"/>
  <c r="J89" i="771"/>
  <c r="K89" i="771" s="1"/>
  <c r="I89" i="771"/>
  <c r="O75" i="771"/>
  <c r="M75" i="771"/>
  <c r="AF75" i="771" s="1"/>
  <c r="K75" i="771"/>
  <c r="G75" i="771"/>
  <c r="O74" i="771"/>
  <c r="M74" i="771"/>
  <c r="AF74" i="771" s="1"/>
  <c r="K74" i="771"/>
  <c r="G74" i="771"/>
  <c r="O73" i="771"/>
  <c r="M73" i="771"/>
  <c r="M89" i="771" s="1"/>
  <c r="K73" i="771"/>
  <c r="G73" i="771"/>
  <c r="AD72" i="771"/>
  <c r="Z72" i="771"/>
  <c r="Y72" i="771"/>
  <c r="L72" i="771"/>
  <c r="J72" i="771"/>
  <c r="K72" i="771" s="1"/>
  <c r="I72" i="771"/>
  <c r="O65" i="771"/>
  <c r="M65" i="771"/>
  <c r="AF65" i="771" s="1"/>
  <c r="K65" i="771"/>
  <c r="G65" i="771"/>
  <c r="AF64" i="771"/>
  <c r="O64" i="771"/>
  <c r="M64" i="771"/>
  <c r="AE64" i="771" s="1"/>
  <c r="K64" i="771"/>
  <c r="G64" i="771"/>
  <c r="AE63" i="771"/>
  <c r="O63" i="771"/>
  <c r="M63" i="771"/>
  <c r="N63" i="771" s="1"/>
  <c r="K63" i="771"/>
  <c r="G63" i="771"/>
  <c r="O62" i="771"/>
  <c r="M62" i="771"/>
  <c r="AF62" i="771" s="1"/>
  <c r="K62" i="771"/>
  <c r="G62" i="771"/>
  <c r="AE61" i="771"/>
  <c r="O61" i="771"/>
  <c r="M61" i="771"/>
  <c r="AF61" i="771" s="1"/>
  <c r="K61" i="771"/>
  <c r="G61" i="771"/>
  <c r="O60" i="771"/>
  <c r="M60" i="771"/>
  <c r="K60" i="771"/>
  <c r="G60" i="771"/>
  <c r="AE59" i="771"/>
  <c r="O59" i="771"/>
  <c r="M59" i="771"/>
  <c r="N59" i="771" s="1"/>
  <c r="K59" i="771"/>
  <c r="G59" i="771"/>
  <c r="O58" i="771"/>
  <c r="M58" i="771"/>
  <c r="AF58" i="771" s="1"/>
  <c r="K58" i="771"/>
  <c r="G58" i="771"/>
  <c r="O57" i="771"/>
  <c r="M57" i="771"/>
  <c r="AF57" i="771" s="1"/>
  <c r="K57" i="771"/>
  <c r="G57" i="771"/>
  <c r="O56" i="771"/>
  <c r="M56" i="771"/>
  <c r="AF56" i="771" s="1"/>
  <c r="K56" i="771"/>
  <c r="G56" i="771"/>
  <c r="AD55" i="771"/>
  <c r="Z55" i="771"/>
  <c r="Y55" i="771"/>
  <c r="L55" i="771"/>
  <c r="J55" i="771"/>
  <c r="K55" i="771" s="1"/>
  <c r="I55" i="771"/>
  <c r="O44" i="771"/>
  <c r="M44" i="771"/>
  <c r="AF44" i="771" s="1"/>
  <c r="K44" i="771"/>
  <c r="G44" i="771"/>
  <c r="AF43" i="771"/>
  <c r="O43" i="771"/>
  <c r="N43" i="771"/>
  <c r="Q43" i="771" s="1"/>
  <c r="M43" i="771"/>
  <c r="AE43" i="771" s="1"/>
  <c r="K43" i="771"/>
  <c r="G43" i="771"/>
  <c r="AE42" i="771"/>
  <c r="O42" i="771"/>
  <c r="M42" i="771"/>
  <c r="N42" i="771" s="1"/>
  <c r="K42" i="771"/>
  <c r="G42" i="771"/>
  <c r="O41" i="771"/>
  <c r="M41" i="771"/>
  <c r="AF41" i="771" s="1"/>
  <c r="K41" i="771"/>
  <c r="G41" i="771"/>
  <c r="O40" i="771"/>
  <c r="M40" i="771"/>
  <c r="AF40" i="771" s="1"/>
  <c r="K40" i="771"/>
  <c r="G40" i="771"/>
  <c r="O39" i="771"/>
  <c r="M39" i="771"/>
  <c r="AE39" i="771" s="1"/>
  <c r="K39" i="771"/>
  <c r="G39" i="771"/>
  <c r="AD38" i="771"/>
  <c r="Z38" i="771"/>
  <c r="Y38" i="771"/>
  <c r="L38" i="771"/>
  <c r="O38" i="771" s="1"/>
  <c r="J38" i="771"/>
  <c r="K38" i="771" s="1"/>
  <c r="I38" i="771"/>
  <c r="O28" i="771"/>
  <c r="M28" i="771"/>
  <c r="AF28" i="771" s="1"/>
  <c r="K28" i="771"/>
  <c r="G28" i="771"/>
  <c r="O27" i="771"/>
  <c r="M27" i="771"/>
  <c r="N27" i="771" s="1"/>
  <c r="K27" i="771"/>
  <c r="G27" i="771"/>
  <c r="O26" i="771"/>
  <c r="M26" i="771"/>
  <c r="K26" i="771"/>
  <c r="G26" i="771"/>
  <c r="O25" i="771"/>
  <c r="M25" i="771"/>
  <c r="AF25" i="771" s="1"/>
  <c r="K25" i="771"/>
  <c r="G25" i="771"/>
  <c r="O24" i="771"/>
  <c r="M24" i="771"/>
  <c r="AF24" i="771" s="1"/>
  <c r="K24" i="771"/>
  <c r="G24" i="771"/>
  <c r="O23" i="771"/>
  <c r="M23" i="771"/>
  <c r="N23" i="771" s="1"/>
  <c r="K23" i="771"/>
  <c r="G23" i="771"/>
  <c r="AF22" i="771"/>
  <c r="O22" i="771"/>
  <c r="M22" i="771"/>
  <c r="N22" i="771" s="1"/>
  <c r="K22" i="771"/>
  <c r="G22" i="771"/>
  <c r="AD21" i="771"/>
  <c r="AD2" i="771" s="1"/>
  <c r="R6" i="769" s="1"/>
  <c r="Z21" i="771"/>
  <c r="Y21" i="771"/>
  <c r="L21" i="771"/>
  <c r="O21" i="771" s="1"/>
  <c r="J21" i="771"/>
  <c r="I21" i="771"/>
  <c r="O8" i="771"/>
  <c r="M8" i="771"/>
  <c r="N8" i="771" s="1"/>
  <c r="K8" i="771"/>
  <c r="G8" i="771"/>
  <c r="O7" i="771"/>
  <c r="N7" i="771"/>
  <c r="M7" i="771"/>
  <c r="AF7" i="771" s="1"/>
  <c r="K7" i="771"/>
  <c r="P7" i="771" s="1"/>
  <c r="G7" i="771"/>
  <c r="O6" i="771"/>
  <c r="M6" i="771"/>
  <c r="AF6" i="771" s="1"/>
  <c r="K6" i="771"/>
  <c r="G6" i="771"/>
  <c r="O5" i="771"/>
  <c r="M5" i="771"/>
  <c r="AF5" i="771" s="1"/>
  <c r="K5" i="771"/>
  <c r="G5" i="771"/>
  <c r="H2" i="771"/>
  <c r="D1" i="771"/>
  <c r="L140" i="770"/>
  <c r="J140" i="770"/>
  <c r="I140" i="770"/>
  <c r="O135" i="770"/>
  <c r="M135" i="770"/>
  <c r="N135" i="770" s="1"/>
  <c r="K135" i="770"/>
  <c r="G135" i="770"/>
  <c r="O134" i="770"/>
  <c r="M134" i="770"/>
  <c r="AB134" i="770" s="1"/>
  <c r="K134" i="770"/>
  <c r="G134" i="770"/>
  <c r="AA133" i="770"/>
  <c r="O133" i="770"/>
  <c r="M133" i="770"/>
  <c r="AB133" i="770" s="1"/>
  <c r="K133" i="770"/>
  <c r="G133" i="770"/>
  <c r="O132" i="770"/>
  <c r="N132" i="770"/>
  <c r="Q132" i="770" s="1"/>
  <c r="M132" i="770"/>
  <c r="AB132" i="770" s="1"/>
  <c r="K132" i="770"/>
  <c r="G132" i="770"/>
  <c r="O131" i="770"/>
  <c r="M131" i="770"/>
  <c r="N131" i="770" s="1"/>
  <c r="K131" i="770"/>
  <c r="G131" i="770"/>
  <c r="O130" i="770"/>
  <c r="M130" i="770"/>
  <c r="AB130" i="770" s="1"/>
  <c r="K130" i="770"/>
  <c r="G130" i="770"/>
  <c r="AA129" i="770"/>
  <c r="O129" i="770"/>
  <c r="M129" i="770"/>
  <c r="AB129" i="770" s="1"/>
  <c r="K129" i="770"/>
  <c r="G129" i="770"/>
  <c r="O128" i="770"/>
  <c r="M128" i="770"/>
  <c r="AB128" i="770" s="1"/>
  <c r="K128" i="770"/>
  <c r="G128" i="770"/>
  <c r="AB127" i="770"/>
  <c r="O127" i="770"/>
  <c r="M127" i="770"/>
  <c r="N127" i="770" s="1"/>
  <c r="K127" i="770"/>
  <c r="G127" i="770"/>
  <c r="O126" i="770"/>
  <c r="M126" i="770"/>
  <c r="AB126" i="770" s="1"/>
  <c r="K126" i="770"/>
  <c r="G126" i="770"/>
  <c r="AA125" i="770"/>
  <c r="O125" i="770"/>
  <c r="M125" i="770"/>
  <c r="AB125" i="770" s="1"/>
  <c r="K125" i="770"/>
  <c r="G125" i="770"/>
  <c r="O124" i="770"/>
  <c r="M124" i="770"/>
  <c r="AA124" i="770" s="1"/>
  <c r="K124" i="770"/>
  <c r="G124" i="770"/>
  <c r="L123" i="770"/>
  <c r="J123" i="770"/>
  <c r="I123" i="770"/>
  <c r="AA113" i="770"/>
  <c r="O113" i="770"/>
  <c r="M113" i="770"/>
  <c r="N113" i="770" s="1"/>
  <c r="K113" i="770"/>
  <c r="G113" i="770"/>
  <c r="O112" i="770"/>
  <c r="M112" i="770"/>
  <c r="AB112" i="770" s="1"/>
  <c r="K112" i="770"/>
  <c r="G112" i="770"/>
  <c r="AA111" i="770"/>
  <c r="O111" i="770"/>
  <c r="N111" i="770"/>
  <c r="Q111" i="770" s="1"/>
  <c r="M111" i="770"/>
  <c r="AB111" i="770" s="1"/>
  <c r="K111" i="770"/>
  <c r="G111" i="770"/>
  <c r="AB110" i="770"/>
  <c r="O110" i="770"/>
  <c r="M110" i="770"/>
  <c r="K110" i="770"/>
  <c r="G110" i="770"/>
  <c r="AA109" i="770"/>
  <c r="O109" i="770"/>
  <c r="M109" i="770"/>
  <c r="N109" i="770" s="1"/>
  <c r="K109" i="770"/>
  <c r="G109" i="770"/>
  <c r="O108" i="770"/>
  <c r="M108" i="770"/>
  <c r="AB108" i="770" s="1"/>
  <c r="K108" i="770"/>
  <c r="G108" i="770"/>
  <c r="O107" i="770"/>
  <c r="M107" i="770"/>
  <c r="K107" i="770"/>
  <c r="G107" i="770"/>
  <c r="L106" i="770"/>
  <c r="O106" i="770" s="1"/>
  <c r="K106" i="770"/>
  <c r="J106" i="770"/>
  <c r="I106" i="770"/>
  <c r="O94" i="770"/>
  <c r="M94" i="770"/>
  <c r="AB94" i="770" s="1"/>
  <c r="K94" i="770"/>
  <c r="G94" i="770"/>
  <c r="O93" i="770"/>
  <c r="M93" i="770"/>
  <c r="N93" i="770" s="1"/>
  <c r="K93" i="770"/>
  <c r="G93" i="770"/>
  <c r="AB92" i="770"/>
  <c r="AA92" i="770"/>
  <c r="O92" i="770"/>
  <c r="N92" i="770"/>
  <c r="M92" i="770"/>
  <c r="K92" i="770"/>
  <c r="G92" i="770"/>
  <c r="O91" i="770"/>
  <c r="M91" i="770"/>
  <c r="AB91" i="770" s="1"/>
  <c r="K91" i="770"/>
  <c r="G91" i="770"/>
  <c r="O90" i="770"/>
  <c r="N90" i="770"/>
  <c r="Q90" i="770" s="1"/>
  <c r="M90" i="770"/>
  <c r="AB90" i="770" s="1"/>
  <c r="K90" i="770"/>
  <c r="G90" i="770"/>
  <c r="L89" i="770"/>
  <c r="J89" i="770"/>
  <c r="K89" i="770" s="1"/>
  <c r="I89" i="770"/>
  <c r="O89" i="770" s="1"/>
  <c r="O75" i="770"/>
  <c r="N75" i="770"/>
  <c r="M75" i="770"/>
  <c r="AB75" i="770" s="1"/>
  <c r="K75" i="770"/>
  <c r="G75" i="770"/>
  <c r="O74" i="770"/>
  <c r="M74" i="770"/>
  <c r="AB74" i="770" s="1"/>
  <c r="K74" i="770"/>
  <c r="G74" i="770"/>
  <c r="O73" i="770"/>
  <c r="M73" i="770"/>
  <c r="M89" i="770" s="1"/>
  <c r="K73" i="770"/>
  <c r="G73" i="770"/>
  <c r="L72" i="770"/>
  <c r="O72" i="770" s="1"/>
  <c r="J72" i="770"/>
  <c r="K72" i="770" s="1"/>
  <c r="I72" i="770"/>
  <c r="AA62" i="770"/>
  <c r="O62" i="770"/>
  <c r="M62" i="770"/>
  <c r="AB62" i="770" s="1"/>
  <c r="K62" i="770"/>
  <c r="G62" i="770"/>
  <c r="AA61" i="770"/>
  <c r="O61" i="770"/>
  <c r="M61" i="770"/>
  <c r="AB61" i="770" s="1"/>
  <c r="K61" i="770"/>
  <c r="G61" i="770"/>
  <c r="AA60" i="770"/>
  <c r="O60" i="770"/>
  <c r="M60" i="770"/>
  <c r="N60" i="770" s="1"/>
  <c r="K60" i="770"/>
  <c r="G60" i="770"/>
  <c r="O59" i="770"/>
  <c r="M59" i="770"/>
  <c r="AB59" i="770" s="1"/>
  <c r="K59" i="770"/>
  <c r="G59" i="770"/>
  <c r="AA58" i="770"/>
  <c r="O58" i="770"/>
  <c r="M58" i="770"/>
  <c r="AB58" i="770" s="1"/>
  <c r="K58" i="770"/>
  <c r="G58" i="770"/>
  <c r="AB57" i="770"/>
  <c r="O57" i="770"/>
  <c r="N57" i="770"/>
  <c r="M57" i="770"/>
  <c r="AA57" i="770" s="1"/>
  <c r="K57" i="770"/>
  <c r="G57" i="770"/>
  <c r="O56" i="770"/>
  <c r="M56" i="770"/>
  <c r="K56" i="770"/>
  <c r="G56" i="770"/>
  <c r="L55" i="770"/>
  <c r="O55" i="770" s="1"/>
  <c r="J55" i="770"/>
  <c r="K55" i="770" s="1"/>
  <c r="I55" i="770"/>
  <c r="O44" i="770"/>
  <c r="M44" i="770"/>
  <c r="N44" i="770" s="1"/>
  <c r="K44" i="770"/>
  <c r="G44" i="770"/>
  <c r="O43" i="770"/>
  <c r="M43" i="770"/>
  <c r="AB43" i="770" s="1"/>
  <c r="K43" i="770"/>
  <c r="G43" i="770"/>
  <c r="O42" i="770"/>
  <c r="M42" i="770"/>
  <c r="AB42" i="770" s="1"/>
  <c r="K42" i="770"/>
  <c r="G42" i="770"/>
  <c r="O41" i="770"/>
  <c r="M41" i="770"/>
  <c r="N41" i="770" s="1"/>
  <c r="K41" i="770"/>
  <c r="G41" i="770"/>
  <c r="AB40" i="770"/>
  <c r="O40" i="770"/>
  <c r="N40" i="770"/>
  <c r="M40" i="770"/>
  <c r="AA40" i="770" s="1"/>
  <c r="K40" i="770"/>
  <c r="G40" i="770"/>
  <c r="O39" i="770"/>
  <c r="M39" i="770"/>
  <c r="M55" i="770" s="1"/>
  <c r="K39" i="770"/>
  <c r="G39" i="770"/>
  <c r="L38" i="770"/>
  <c r="J38" i="770"/>
  <c r="K38" i="770" s="1"/>
  <c r="I38" i="770"/>
  <c r="O24" i="770"/>
  <c r="M24" i="770"/>
  <c r="AB24" i="770" s="1"/>
  <c r="K24" i="770"/>
  <c r="G24" i="770"/>
  <c r="O23" i="770"/>
  <c r="N23" i="770"/>
  <c r="Q23" i="770" s="1"/>
  <c r="M23" i="770"/>
  <c r="AB23" i="770" s="1"/>
  <c r="K23" i="770"/>
  <c r="G23" i="770"/>
  <c r="O22" i="770"/>
  <c r="M22" i="770"/>
  <c r="N22" i="770" s="1"/>
  <c r="K22" i="770"/>
  <c r="G22" i="770"/>
  <c r="L21" i="770"/>
  <c r="O21" i="770" s="1"/>
  <c r="J21" i="770"/>
  <c r="K21" i="770" s="1"/>
  <c r="I21" i="770"/>
  <c r="O9" i="770"/>
  <c r="M9" i="770"/>
  <c r="AB9" i="770" s="1"/>
  <c r="K9" i="770"/>
  <c r="G9" i="770"/>
  <c r="AA8" i="770"/>
  <c r="O8" i="770"/>
  <c r="M8" i="770"/>
  <c r="AB8" i="770" s="1"/>
  <c r="K8" i="770"/>
  <c r="G8" i="770"/>
  <c r="AB7" i="770"/>
  <c r="AA7" i="770"/>
  <c r="O7" i="770"/>
  <c r="N7" i="770"/>
  <c r="M7" i="770"/>
  <c r="K7" i="770"/>
  <c r="G7" i="770"/>
  <c r="AB6" i="770"/>
  <c r="AA6" i="770"/>
  <c r="O6" i="770"/>
  <c r="N6" i="770"/>
  <c r="M6" i="770"/>
  <c r="K6" i="770"/>
  <c r="P6" i="770" s="1"/>
  <c r="G6" i="770"/>
  <c r="AA5" i="770"/>
  <c r="O5" i="770"/>
  <c r="M5" i="770"/>
  <c r="K5" i="770"/>
  <c r="G5" i="770"/>
  <c r="H2" i="770"/>
  <c r="D1" i="770"/>
  <c r="X34" i="769"/>
  <c r="W34" i="769"/>
  <c r="V34" i="769"/>
  <c r="P34" i="769"/>
  <c r="M8" i="769" s="1"/>
  <c r="O34" i="769"/>
  <c r="N34" i="769"/>
  <c r="M34" i="769"/>
  <c r="G34" i="769"/>
  <c r="N16" i="769"/>
  <c r="M16" i="769"/>
  <c r="I8" i="769" s="1"/>
  <c r="J16" i="769"/>
  <c r="I16" i="769"/>
  <c r="H16" i="769"/>
  <c r="G16" i="769"/>
  <c r="F16" i="769"/>
  <c r="E16" i="769"/>
  <c r="F8" i="769"/>
  <c r="M7" i="769"/>
  <c r="K7" i="769"/>
  <c r="I7" i="769"/>
  <c r="G7" i="769"/>
  <c r="F7" i="769"/>
  <c r="E7" i="769"/>
  <c r="Q6" i="769"/>
  <c r="M6" i="769"/>
  <c r="K6" i="769"/>
  <c r="I6" i="769"/>
  <c r="G6" i="769"/>
  <c r="F6" i="769"/>
  <c r="E6" i="769"/>
  <c r="AC140" i="762"/>
  <c r="AC123" i="762"/>
  <c r="AC106" i="762"/>
  <c r="AC89" i="762"/>
  <c r="AC72" i="762"/>
  <c r="AC55" i="762"/>
  <c r="AC38" i="762"/>
  <c r="AC21" i="762"/>
  <c r="AC2" i="762" s="1"/>
  <c r="Q6" i="760" s="1"/>
  <c r="AC140" i="759"/>
  <c r="AC123" i="759"/>
  <c r="AC106" i="759"/>
  <c r="AC89" i="759"/>
  <c r="AC72" i="759"/>
  <c r="AC55" i="759"/>
  <c r="AC38" i="759"/>
  <c r="AC21" i="759"/>
  <c r="AC2" i="759"/>
  <c r="Q6" i="757" s="1"/>
  <c r="AC140" i="756"/>
  <c r="AC123" i="756"/>
  <c r="AC106" i="756"/>
  <c r="AC89" i="756"/>
  <c r="AC72" i="756"/>
  <c r="AC55" i="756"/>
  <c r="AC38" i="756"/>
  <c r="AC21" i="756"/>
  <c r="AD140" i="768"/>
  <c r="Z140" i="768"/>
  <c r="Y140" i="768"/>
  <c r="L140" i="768"/>
  <c r="O140" i="768" s="1"/>
  <c r="J140" i="768"/>
  <c r="K140" i="768" s="1"/>
  <c r="I140" i="768"/>
  <c r="O126" i="768"/>
  <c r="M126" i="768"/>
  <c r="AF126" i="768" s="1"/>
  <c r="K126" i="768"/>
  <c r="G126" i="768"/>
  <c r="AE125" i="768"/>
  <c r="O125" i="768"/>
  <c r="M125" i="768"/>
  <c r="AF125" i="768" s="1"/>
  <c r="K125" i="768"/>
  <c r="G125" i="768"/>
  <c r="O124" i="768"/>
  <c r="M124" i="768"/>
  <c r="N124" i="768" s="1"/>
  <c r="K124" i="768"/>
  <c r="G124" i="768"/>
  <c r="AD123" i="768"/>
  <c r="Z123" i="768"/>
  <c r="Y123" i="768"/>
  <c r="L123" i="768"/>
  <c r="J123" i="768"/>
  <c r="K123" i="768" s="1"/>
  <c r="I123" i="768"/>
  <c r="O109" i="768"/>
  <c r="M109" i="768"/>
  <c r="AE109" i="768" s="1"/>
  <c r="K109" i="768"/>
  <c r="G109" i="768"/>
  <c r="O108" i="768"/>
  <c r="M108" i="768"/>
  <c r="N108" i="768" s="1"/>
  <c r="K108" i="768"/>
  <c r="G108" i="768"/>
  <c r="O107" i="768"/>
  <c r="M107" i="768"/>
  <c r="N107" i="768" s="1"/>
  <c r="K107" i="768"/>
  <c r="G107" i="768"/>
  <c r="AD106" i="768"/>
  <c r="Z106" i="768"/>
  <c r="Y106" i="768"/>
  <c r="L106" i="768"/>
  <c r="J106" i="768"/>
  <c r="I106" i="768"/>
  <c r="O106" i="768" s="1"/>
  <c r="O91" i="768"/>
  <c r="M91" i="768"/>
  <c r="N91" i="768" s="1"/>
  <c r="K91" i="768"/>
  <c r="G91" i="768"/>
  <c r="O90" i="768"/>
  <c r="M90" i="768"/>
  <c r="K90" i="768"/>
  <c r="G90" i="768"/>
  <c r="AD89" i="768"/>
  <c r="Z89" i="768"/>
  <c r="Y89" i="768"/>
  <c r="L89" i="768"/>
  <c r="J89" i="768"/>
  <c r="K89" i="768" s="1"/>
  <c r="I89" i="768"/>
  <c r="O75" i="768"/>
  <c r="M75" i="768"/>
  <c r="AE75" i="768" s="1"/>
  <c r="K75" i="768"/>
  <c r="G75" i="768"/>
  <c r="AF74" i="768"/>
  <c r="AE74" i="768"/>
  <c r="O74" i="768"/>
  <c r="N74" i="768"/>
  <c r="M74" i="768"/>
  <c r="M89" i="768" s="1"/>
  <c r="N89" i="768" s="1"/>
  <c r="K74" i="768"/>
  <c r="G74" i="768"/>
  <c r="AE73" i="768"/>
  <c r="O73" i="768"/>
  <c r="N73" i="768"/>
  <c r="M73" i="768"/>
  <c r="AF73" i="768" s="1"/>
  <c r="K73" i="768"/>
  <c r="P73" i="768" s="1"/>
  <c r="G73" i="768"/>
  <c r="AD72" i="768"/>
  <c r="Z72" i="768"/>
  <c r="Y72" i="768"/>
  <c r="L72" i="768"/>
  <c r="J72" i="768"/>
  <c r="K72" i="768" s="1"/>
  <c r="I72" i="768"/>
  <c r="AE65" i="768"/>
  <c r="O65" i="768"/>
  <c r="M65" i="768"/>
  <c r="AF65" i="768" s="1"/>
  <c r="K65" i="768"/>
  <c r="G65" i="768"/>
  <c r="O64" i="768"/>
  <c r="M64" i="768"/>
  <c r="AE64" i="768" s="1"/>
  <c r="K64" i="768"/>
  <c r="G64" i="768"/>
  <c r="O63" i="768"/>
  <c r="M63" i="768"/>
  <c r="N63" i="768" s="1"/>
  <c r="K63" i="768"/>
  <c r="G63" i="768"/>
  <c r="AF62" i="768"/>
  <c r="AE62" i="768"/>
  <c r="O62" i="768"/>
  <c r="N62" i="768"/>
  <c r="M62" i="768"/>
  <c r="K62" i="768"/>
  <c r="Q62" i="768" s="1"/>
  <c r="G62" i="768"/>
  <c r="AF61" i="768"/>
  <c r="AE61" i="768"/>
  <c r="P61" i="768"/>
  <c r="O61" i="768"/>
  <c r="N61" i="768"/>
  <c r="Q61" i="768" s="1"/>
  <c r="M61" i="768"/>
  <c r="K61" i="768"/>
  <c r="G61" i="768"/>
  <c r="O60" i="768"/>
  <c r="M60" i="768"/>
  <c r="AE60" i="768" s="1"/>
  <c r="K60" i="768"/>
  <c r="G60" i="768"/>
  <c r="O59" i="768"/>
  <c r="M59" i="768"/>
  <c r="N59" i="768" s="1"/>
  <c r="K59" i="768"/>
  <c r="G59" i="768"/>
  <c r="O58" i="768"/>
  <c r="M58" i="768"/>
  <c r="K58" i="768"/>
  <c r="G58" i="768"/>
  <c r="AF57" i="768"/>
  <c r="O57" i="768"/>
  <c r="M57" i="768"/>
  <c r="AE57" i="768" s="1"/>
  <c r="K57" i="768"/>
  <c r="G57" i="768"/>
  <c r="O56" i="768"/>
  <c r="M56" i="768"/>
  <c r="K56" i="768"/>
  <c r="G56" i="768"/>
  <c r="AD55" i="768"/>
  <c r="Z55" i="768"/>
  <c r="Y55" i="768"/>
  <c r="L55" i="768"/>
  <c r="O55" i="768" s="1"/>
  <c r="J55" i="768"/>
  <c r="K55" i="768" s="1"/>
  <c r="I55" i="768"/>
  <c r="AF44" i="768"/>
  <c r="AE44" i="768"/>
  <c r="O44" i="768"/>
  <c r="M44" i="768"/>
  <c r="N44" i="768" s="1"/>
  <c r="Q44" i="768" s="1"/>
  <c r="K44" i="768"/>
  <c r="G44" i="768"/>
  <c r="O43" i="768"/>
  <c r="M43" i="768"/>
  <c r="K43" i="768"/>
  <c r="G43" i="768"/>
  <c r="O42" i="768"/>
  <c r="M42" i="768"/>
  <c r="N42" i="768" s="1"/>
  <c r="K42" i="768"/>
  <c r="G42" i="768"/>
  <c r="AE41" i="768"/>
  <c r="O41" i="768"/>
  <c r="M41" i="768"/>
  <c r="AF41" i="768" s="1"/>
  <c r="K41" i="768"/>
  <c r="G41" i="768"/>
  <c r="O40" i="768"/>
  <c r="N40" i="768"/>
  <c r="M40" i="768"/>
  <c r="AF40" i="768" s="1"/>
  <c r="K40" i="768"/>
  <c r="G40" i="768"/>
  <c r="O39" i="768"/>
  <c r="N39" i="768"/>
  <c r="M39" i="768"/>
  <c r="AE39" i="768" s="1"/>
  <c r="K39" i="768"/>
  <c r="G39" i="768"/>
  <c r="AD38" i="768"/>
  <c r="Q6" i="766"/>
  <c r="Z38" i="768"/>
  <c r="Y38" i="768"/>
  <c r="L38" i="768"/>
  <c r="O38" i="768" s="1"/>
  <c r="J38" i="768"/>
  <c r="K38" i="768" s="1"/>
  <c r="I38" i="768"/>
  <c r="O28" i="768"/>
  <c r="M28" i="768"/>
  <c r="AF28" i="768" s="1"/>
  <c r="K28" i="768"/>
  <c r="G28" i="768"/>
  <c r="AF27" i="768"/>
  <c r="AE27" i="768"/>
  <c r="O27" i="768"/>
  <c r="M27" i="768"/>
  <c r="N27" i="768" s="1"/>
  <c r="K27" i="768"/>
  <c r="G27" i="768"/>
  <c r="AF26" i="768"/>
  <c r="O26" i="768"/>
  <c r="M26" i="768"/>
  <c r="AE26" i="768" s="1"/>
  <c r="K26" i="768"/>
  <c r="G26" i="768"/>
  <c r="O25" i="768"/>
  <c r="M25" i="768"/>
  <c r="AF25" i="768" s="1"/>
  <c r="K25" i="768"/>
  <c r="G25" i="768"/>
  <c r="O24" i="768"/>
  <c r="M24" i="768"/>
  <c r="K24" i="768"/>
  <c r="G24" i="768"/>
  <c r="AF23" i="768"/>
  <c r="AE23" i="768"/>
  <c r="O23" i="768"/>
  <c r="N23" i="768"/>
  <c r="P23" i="768" s="1"/>
  <c r="M23" i="768"/>
  <c r="K23" i="768"/>
  <c r="G23" i="768"/>
  <c r="O22" i="768"/>
  <c r="M22" i="768"/>
  <c r="N22" i="768" s="1"/>
  <c r="K22" i="768"/>
  <c r="G22" i="768"/>
  <c r="AD21" i="768"/>
  <c r="Z21" i="768"/>
  <c r="Y21" i="768"/>
  <c r="L21" i="768"/>
  <c r="J21" i="768"/>
  <c r="I21" i="768"/>
  <c r="K21" i="768" s="1"/>
  <c r="O9" i="768"/>
  <c r="M9" i="768"/>
  <c r="N9" i="768" s="1"/>
  <c r="K9" i="768"/>
  <c r="G9" i="768"/>
  <c r="AE8" i="768"/>
  <c r="O8" i="768"/>
  <c r="M8" i="768"/>
  <c r="N8" i="768" s="1"/>
  <c r="K8" i="768"/>
  <c r="G8" i="768"/>
  <c r="O7" i="768"/>
  <c r="M7" i="768"/>
  <c r="K7" i="768"/>
  <c r="G7" i="768"/>
  <c r="O6" i="768"/>
  <c r="M6" i="768"/>
  <c r="AE6" i="768" s="1"/>
  <c r="K6" i="768"/>
  <c r="G6" i="768"/>
  <c r="O5" i="768"/>
  <c r="M5" i="768"/>
  <c r="K5" i="768"/>
  <c r="G5" i="768"/>
  <c r="H2" i="768"/>
  <c r="D1" i="768"/>
  <c r="L140" i="767"/>
  <c r="O140" i="767" s="1"/>
  <c r="J140" i="767"/>
  <c r="K140" i="767" s="1"/>
  <c r="I140" i="767"/>
  <c r="O135" i="767"/>
  <c r="M135" i="767"/>
  <c r="K135" i="767"/>
  <c r="G135" i="767"/>
  <c r="AA134" i="767"/>
  <c r="O134" i="767"/>
  <c r="M134" i="767"/>
  <c r="K134" i="767"/>
  <c r="G134" i="767"/>
  <c r="O133" i="767"/>
  <c r="M133" i="767"/>
  <c r="N133" i="767" s="1"/>
  <c r="K133" i="767"/>
  <c r="G133" i="767"/>
  <c r="O132" i="767"/>
  <c r="M132" i="767"/>
  <c r="N132" i="767" s="1"/>
  <c r="K132" i="767"/>
  <c r="G132" i="767"/>
  <c r="AA131" i="767"/>
  <c r="O131" i="767"/>
  <c r="M131" i="767"/>
  <c r="N131" i="767" s="1"/>
  <c r="K131" i="767"/>
  <c r="G131" i="767"/>
  <c r="AB130" i="767"/>
  <c r="AA130" i="767"/>
  <c r="O130" i="767"/>
  <c r="M130" i="767"/>
  <c r="N130" i="767" s="1"/>
  <c r="K130" i="767"/>
  <c r="G130" i="767"/>
  <c r="O129" i="767"/>
  <c r="M129" i="767"/>
  <c r="N129" i="767" s="1"/>
  <c r="K129" i="767"/>
  <c r="G129" i="767"/>
  <c r="O128" i="767"/>
  <c r="M128" i="767"/>
  <c r="N128" i="767" s="1"/>
  <c r="K128" i="767"/>
  <c r="G128" i="767"/>
  <c r="AB127" i="767"/>
  <c r="O127" i="767"/>
  <c r="M127" i="767"/>
  <c r="K127" i="767"/>
  <c r="G127" i="767"/>
  <c r="AB126" i="767"/>
  <c r="AA126" i="767"/>
  <c r="O126" i="767"/>
  <c r="N126" i="767"/>
  <c r="Q126" i="767" s="1"/>
  <c r="M126" i="767"/>
  <c r="K126" i="767"/>
  <c r="G126" i="767"/>
  <c r="O125" i="767"/>
  <c r="M125" i="767"/>
  <c r="N125" i="767" s="1"/>
  <c r="K125" i="767"/>
  <c r="G125" i="767"/>
  <c r="O124" i="767"/>
  <c r="N124" i="767"/>
  <c r="P124" i="767" s="1"/>
  <c r="M124" i="767"/>
  <c r="AA124" i="767" s="1"/>
  <c r="K124" i="767"/>
  <c r="G124" i="767"/>
  <c r="L123" i="767"/>
  <c r="O123" i="767" s="1"/>
  <c r="J123" i="767"/>
  <c r="I123" i="767"/>
  <c r="K123" i="767" s="1"/>
  <c r="AB114" i="767"/>
  <c r="O114" i="767"/>
  <c r="M114" i="767"/>
  <c r="N114" i="767" s="1"/>
  <c r="K114" i="767"/>
  <c r="G114" i="767"/>
  <c r="O113" i="767"/>
  <c r="M113" i="767"/>
  <c r="AA113" i="767" s="1"/>
  <c r="K113" i="767"/>
  <c r="G113" i="767"/>
  <c r="O112" i="767"/>
  <c r="M112" i="767"/>
  <c r="AA112" i="767" s="1"/>
  <c r="K112" i="767"/>
  <c r="G112" i="767"/>
  <c r="O111" i="767"/>
  <c r="M111" i="767"/>
  <c r="AB111" i="767" s="1"/>
  <c r="K111" i="767"/>
  <c r="G111" i="767"/>
  <c r="AB110" i="767"/>
  <c r="O110" i="767"/>
  <c r="M110" i="767"/>
  <c r="N110" i="767" s="1"/>
  <c r="K110" i="767"/>
  <c r="G110" i="767"/>
  <c r="O109" i="767"/>
  <c r="M109" i="767"/>
  <c r="AA109" i="767" s="1"/>
  <c r="K109" i="767"/>
  <c r="G109" i="767"/>
  <c r="O108" i="767"/>
  <c r="M108" i="767"/>
  <c r="AA108" i="767" s="1"/>
  <c r="K108" i="767"/>
  <c r="G108" i="767"/>
  <c r="O107" i="767"/>
  <c r="M107" i="767"/>
  <c r="K107" i="767"/>
  <c r="G107" i="767"/>
  <c r="L106" i="767"/>
  <c r="O106" i="767" s="1"/>
  <c r="J106" i="767"/>
  <c r="I106" i="767"/>
  <c r="O94" i="767"/>
  <c r="M94" i="767"/>
  <c r="AB94" i="767" s="1"/>
  <c r="K94" i="767"/>
  <c r="G94" i="767"/>
  <c r="O93" i="767"/>
  <c r="M93" i="767"/>
  <c r="K93" i="767"/>
  <c r="G93" i="767"/>
  <c r="O92" i="767"/>
  <c r="N92" i="767"/>
  <c r="Q92" i="767" s="1"/>
  <c r="M92" i="767"/>
  <c r="AB92" i="767" s="1"/>
  <c r="K92" i="767"/>
  <c r="G92" i="767"/>
  <c r="O91" i="767"/>
  <c r="N91" i="767"/>
  <c r="P91" i="767" s="1"/>
  <c r="M91" i="767"/>
  <c r="AB91" i="767" s="1"/>
  <c r="K91" i="767"/>
  <c r="G91" i="767"/>
  <c r="O90" i="767"/>
  <c r="N90" i="767"/>
  <c r="M90" i="767"/>
  <c r="AB90" i="767" s="1"/>
  <c r="K90" i="767"/>
  <c r="G90" i="767"/>
  <c r="L89" i="767"/>
  <c r="J89" i="767"/>
  <c r="K89" i="767" s="1"/>
  <c r="I89" i="767"/>
  <c r="AA75" i="767"/>
  <c r="O75" i="767"/>
  <c r="M75" i="767"/>
  <c r="N75" i="767" s="1"/>
  <c r="K75" i="767"/>
  <c r="G75" i="767"/>
  <c r="AA74" i="767"/>
  <c r="O74" i="767"/>
  <c r="M74" i="767"/>
  <c r="AB74" i="767" s="1"/>
  <c r="K74" i="767"/>
  <c r="G74" i="767"/>
  <c r="O73" i="767"/>
  <c r="N73" i="767"/>
  <c r="M73" i="767"/>
  <c r="K73" i="767"/>
  <c r="G73" i="767"/>
  <c r="L72" i="767"/>
  <c r="H1" i="767" s="1"/>
  <c r="J72" i="767"/>
  <c r="K72" i="767" s="1"/>
  <c r="I72" i="767"/>
  <c r="O72" i="767" s="1"/>
  <c r="O62" i="767"/>
  <c r="N62" i="767"/>
  <c r="Q62" i="767" s="1"/>
  <c r="M62" i="767"/>
  <c r="AB62" i="767" s="1"/>
  <c r="K62" i="767"/>
  <c r="G62" i="767"/>
  <c r="O61" i="767"/>
  <c r="M61" i="767"/>
  <c r="N61" i="767" s="1"/>
  <c r="K61" i="767"/>
  <c r="G61" i="767"/>
  <c r="O60" i="767"/>
  <c r="M60" i="767"/>
  <c r="K60" i="767"/>
  <c r="G60" i="767"/>
  <c r="O59" i="767"/>
  <c r="M59" i="767"/>
  <c r="AA59" i="767" s="1"/>
  <c r="K59" i="767"/>
  <c r="G59" i="767"/>
  <c r="O58" i="767"/>
  <c r="M58" i="767"/>
  <c r="AB58" i="767" s="1"/>
  <c r="K58" i="767"/>
  <c r="G58" i="767"/>
  <c r="AA57" i="767"/>
  <c r="O57" i="767"/>
  <c r="M57" i="767"/>
  <c r="N57" i="767" s="1"/>
  <c r="K57" i="767"/>
  <c r="G57" i="767"/>
  <c r="O56" i="767"/>
  <c r="M56" i="767"/>
  <c r="K56" i="767"/>
  <c r="G56" i="767"/>
  <c r="O55" i="767"/>
  <c r="L55" i="767"/>
  <c r="J55" i="767"/>
  <c r="K55" i="767" s="1"/>
  <c r="I55" i="767"/>
  <c r="AA44" i="767"/>
  <c r="O44" i="767"/>
  <c r="N44" i="767"/>
  <c r="Q44" i="767" s="1"/>
  <c r="M44" i="767"/>
  <c r="AB44" i="767" s="1"/>
  <c r="K44" i="767"/>
  <c r="G44" i="767"/>
  <c r="O43" i="767"/>
  <c r="M43" i="767"/>
  <c r="K43" i="767"/>
  <c r="G43" i="767"/>
  <c r="AB42" i="767"/>
  <c r="O42" i="767"/>
  <c r="M42" i="767"/>
  <c r="AA42" i="767" s="1"/>
  <c r="K42" i="767"/>
  <c r="G42" i="767"/>
  <c r="O41" i="767"/>
  <c r="N41" i="767"/>
  <c r="Q41" i="767" s="1"/>
  <c r="M41" i="767"/>
  <c r="AB41" i="767" s="1"/>
  <c r="K41" i="767"/>
  <c r="G41" i="767"/>
  <c r="AA40" i="767"/>
  <c r="O40" i="767"/>
  <c r="M40" i="767"/>
  <c r="K40" i="767"/>
  <c r="G40" i="767"/>
  <c r="O39" i="767"/>
  <c r="M39" i="767"/>
  <c r="N39" i="767" s="1"/>
  <c r="K39" i="767"/>
  <c r="G39" i="767"/>
  <c r="L38" i="767"/>
  <c r="J38" i="767"/>
  <c r="I38" i="767"/>
  <c r="O38" i="767" s="1"/>
  <c r="O24" i="767"/>
  <c r="M24" i="767"/>
  <c r="K24" i="767"/>
  <c r="G24" i="767"/>
  <c r="O23" i="767"/>
  <c r="M23" i="767"/>
  <c r="K23" i="767"/>
  <c r="G23" i="767"/>
  <c r="AB22" i="767"/>
  <c r="AA22" i="767"/>
  <c r="O22" i="767"/>
  <c r="M22" i="767"/>
  <c r="N22" i="767" s="1"/>
  <c r="K22" i="767"/>
  <c r="G22" i="767"/>
  <c r="L21" i="767"/>
  <c r="O21" i="767" s="1"/>
  <c r="J21" i="767"/>
  <c r="K21" i="767" s="1"/>
  <c r="I21" i="767"/>
  <c r="O9" i="767"/>
  <c r="M9" i="767"/>
  <c r="N9" i="767" s="1"/>
  <c r="K9" i="767"/>
  <c r="G9" i="767"/>
  <c r="O8" i="767"/>
  <c r="N8" i="767"/>
  <c r="M8" i="767"/>
  <c r="AB8" i="767" s="1"/>
  <c r="K8" i="767"/>
  <c r="G8" i="767"/>
  <c r="AB7" i="767"/>
  <c r="AA7" i="767"/>
  <c r="O7" i="767"/>
  <c r="M7" i="767"/>
  <c r="N7" i="767" s="1"/>
  <c r="Q7" i="767" s="1"/>
  <c r="K7" i="767"/>
  <c r="G7" i="767"/>
  <c r="O6" i="767"/>
  <c r="N6" i="767"/>
  <c r="M6" i="767"/>
  <c r="AB6" i="767" s="1"/>
  <c r="K6" i="767"/>
  <c r="Q6" i="767" s="1"/>
  <c r="G6" i="767"/>
  <c r="O5" i="767"/>
  <c r="N5" i="767"/>
  <c r="Q5" i="767" s="1"/>
  <c r="M5" i="767"/>
  <c r="AB5" i="767" s="1"/>
  <c r="K5" i="767"/>
  <c r="G5" i="767"/>
  <c r="H2" i="767"/>
  <c r="D2" i="767"/>
  <c r="D1" i="767"/>
  <c r="X34" i="766"/>
  <c r="W34" i="766"/>
  <c r="V34" i="766"/>
  <c r="P34" i="766"/>
  <c r="O34" i="766"/>
  <c r="N34" i="766"/>
  <c r="M34" i="766"/>
  <c r="G34" i="766"/>
  <c r="N16" i="766"/>
  <c r="M16" i="766"/>
  <c r="J16" i="766"/>
  <c r="I16" i="766"/>
  <c r="H16" i="766"/>
  <c r="G16" i="766"/>
  <c r="F16" i="766"/>
  <c r="E16" i="766"/>
  <c r="F8" i="766"/>
  <c r="M7" i="766"/>
  <c r="K7" i="766"/>
  <c r="I7" i="766"/>
  <c r="G7" i="766"/>
  <c r="F7" i="766"/>
  <c r="E7" i="766"/>
  <c r="M6" i="766"/>
  <c r="K6" i="766"/>
  <c r="I6" i="766"/>
  <c r="G6" i="766"/>
  <c r="F6" i="766"/>
  <c r="E6" i="766"/>
  <c r="AD140" i="765"/>
  <c r="Z140" i="765"/>
  <c r="Y140" i="765"/>
  <c r="M140" i="765"/>
  <c r="AF140" i="765" s="1"/>
  <c r="AG124" i="765" s="1"/>
  <c r="L140" i="765"/>
  <c r="J140" i="765"/>
  <c r="I140" i="765"/>
  <c r="O126" i="765"/>
  <c r="N126" i="765"/>
  <c r="Q126" i="765" s="1"/>
  <c r="M126" i="765"/>
  <c r="AF126" i="765" s="1"/>
  <c r="K126" i="765"/>
  <c r="G126" i="765"/>
  <c r="O125" i="765"/>
  <c r="M125" i="765"/>
  <c r="AF125" i="765" s="1"/>
  <c r="K125" i="765"/>
  <c r="G125" i="765"/>
  <c r="AE124" i="765"/>
  <c r="O124" i="765"/>
  <c r="M124" i="765"/>
  <c r="N124" i="765" s="1"/>
  <c r="K124" i="765"/>
  <c r="G124" i="765"/>
  <c r="AD123" i="765"/>
  <c r="Z123" i="765"/>
  <c r="Y123" i="765"/>
  <c r="L123" i="765"/>
  <c r="O123" i="765" s="1"/>
  <c r="J123" i="765"/>
  <c r="I123" i="765"/>
  <c r="O109" i="765"/>
  <c r="M109" i="765"/>
  <c r="AE109" i="765" s="1"/>
  <c r="K109" i="765"/>
  <c r="G109" i="765"/>
  <c r="O108" i="765"/>
  <c r="N108" i="765"/>
  <c r="Q108" i="765" s="1"/>
  <c r="M108" i="765"/>
  <c r="AF108" i="765" s="1"/>
  <c r="K108" i="765"/>
  <c r="G108" i="765"/>
  <c r="O107" i="765"/>
  <c r="M107" i="765"/>
  <c r="N107" i="765" s="1"/>
  <c r="K107" i="765"/>
  <c r="G107" i="765"/>
  <c r="AD106" i="765"/>
  <c r="Z106" i="765"/>
  <c r="Y106" i="765"/>
  <c r="L106" i="765"/>
  <c r="O106" i="765" s="1"/>
  <c r="J106" i="765"/>
  <c r="I106" i="765"/>
  <c r="O91" i="765"/>
  <c r="M91" i="765"/>
  <c r="N91" i="765" s="1"/>
  <c r="K91" i="765"/>
  <c r="G91" i="765"/>
  <c r="AF90" i="765"/>
  <c r="O90" i="765"/>
  <c r="N90" i="765"/>
  <c r="M90" i="765"/>
  <c r="AE90" i="765" s="1"/>
  <c r="K90" i="765"/>
  <c r="G90" i="765"/>
  <c r="AD89" i="765"/>
  <c r="Z89" i="765"/>
  <c r="Y89" i="765"/>
  <c r="L89" i="765"/>
  <c r="J89" i="765"/>
  <c r="I89" i="765"/>
  <c r="K89" i="765" s="1"/>
  <c r="AE75" i="765"/>
  <c r="O75" i="765"/>
  <c r="M75" i="765"/>
  <c r="AF75" i="765" s="1"/>
  <c r="K75" i="765"/>
  <c r="G75" i="765"/>
  <c r="O74" i="765"/>
  <c r="N74" i="765"/>
  <c r="Q74" i="765" s="1"/>
  <c r="M74" i="765"/>
  <c r="AF74" i="765" s="1"/>
  <c r="K74" i="765"/>
  <c r="G74" i="765"/>
  <c r="AF73" i="765"/>
  <c r="O73" i="765"/>
  <c r="M73" i="765"/>
  <c r="AE73" i="765" s="1"/>
  <c r="K73" i="765"/>
  <c r="G73" i="765"/>
  <c r="AD72" i="765"/>
  <c r="Z72" i="765"/>
  <c r="Y72" i="765"/>
  <c r="L72" i="765"/>
  <c r="J72" i="765"/>
  <c r="I72" i="765"/>
  <c r="O72" i="765" s="1"/>
  <c r="O65" i="765"/>
  <c r="M65" i="765"/>
  <c r="AE65" i="765" s="1"/>
  <c r="K65" i="765"/>
  <c r="G65" i="765"/>
  <c r="AF64" i="765"/>
  <c r="O64" i="765"/>
  <c r="M64" i="765"/>
  <c r="AE64" i="765" s="1"/>
  <c r="K64" i="765"/>
  <c r="G64" i="765"/>
  <c r="O63" i="765"/>
  <c r="M63" i="765"/>
  <c r="AF63" i="765" s="1"/>
  <c r="K63" i="765"/>
  <c r="G63" i="765"/>
  <c r="O62" i="765"/>
  <c r="M62" i="765"/>
  <c r="AF62" i="765" s="1"/>
  <c r="K62" i="765"/>
  <c r="G62" i="765"/>
  <c r="O61" i="765"/>
  <c r="M61" i="765"/>
  <c r="AE61" i="765" s="1"/>
  <c r="K61" i="765"/>
  <c r="G61" i="765"/>
  <c r="AF60" i="765"/>
  <c r="O60" i="765"/>
  <c r="M60" i="765"/>
  <c r="AE60" i="765" s="1"/>
  <c r="K60" i="765"/>
  <c r="G60" i="765"/>
  <c r="O59" i="765"/>
  <c r="M59" i="765"/>
  <c r="AF59" i="765" s="1"/>
  <c r="K59" i="765"/>
  <c r="G59" i="765"/>
  <c r="O58" i="765"/>
  <c r="M58" i="765"/>
  <c r="AF58" i="765" s="1"/>
  <c r="K58" i="765"/>
  <c r="G58" i="765"/>
  <c r="O57" i="765"/>
  <c r="N57" i="765"/>
  <c r="M57" i="765"/>
  <c r="AE57" i="765" s="1"/>
  <c r="K57" i="765"/>
  <c r="G57" i="765"/>
  <c r="O56" i="765"/>
  <c r="M56" i="765"/>
  <c r="K56" i="765"/>
  <c r="G56" i="765"/>
  <c r="AD55" i="765"/>
  <c r="Q6" i="763"/>
  <c r="Z55" i="765"/>
  <c r="Y55" i="765"/>
  <c r="L55" i="765"/>
  <c r="O55" i="765" s="1"/>
  <c r="J55" i="765"/>
  <c r="K55" i="765" s="1"/>
  <c r="I55" i="765"/>
  <c r="O45" i="765"/>
  <c r="M45" i="765"/>
  <c r="AE45" i="765" s="1"/>
  <c r="K45" i="765"/>
  <c r="G45" i="765"/>
  <c r="AE44" i="765"/>
  <c r="O44" i="765"/>
  <c r="M44" i="765"/>
  <c r="N44" i="765" s="1"/>
  <c r="K44" i="765"/>
  <c r="G44" i="765"/>
  <c r="O43" i="765"/>
  <c r="M43" i="765"/>
  <c r="N43" i="765" s="1"/>
  <c r="K43" i="765"/>
  <c r="G43" i="765"/>
  <c r="O42" i="765"/>
  <c r="M42" i="765"/>
  <c r="AF42" i="765" s="1"/>
  <c r="K42" i="765"/>
  <c r="G42" i="765"/>
  <c r="O41" i="765"/>
  <c r="M41" i="765"/>
  <c r="AE41" i="765" s="1"/>
  <c r="K41" i="765"/>
  <c r="G41" i="765"/>
  <c r="O40" i="765"/>
  <c r="M40" i="765"/>
  <c r="K40" i="765"/>
  <c r="G40" i="765"/>
  <c r="O39" i="765"/>
  <c r="M39" i="765"/>
  <c r="K39" i="765"/>
  <c r="G39" i="765"/>
  <c r="AD38" i="765"/>
  <c r="Z38" i="765"/>
  <c r="Y38" i="765"/>
  <c r="L38" i="765"/>
  <c r="O38" i="765" s="1"/>
  <c r="J38" i="765"/>
  <c r="I38" i="765"/>
  <c r="AF28" i="765"/>
  <c r="AE28" i="765"/>
  <c r="Q28" i="765"/>
  <c r="O28" i="765"/>
  <c r="N28" i="765"/>
  <c r="M28" i="765"/>
  <c r="K28" i="765"/>
  <c r="G28" i="765"/>
  <c r="AF27" i="765"/>
  <c r="AE27" i="765"/>
  <c r="O27" i="765"/>
  <c r="M27" i="765"/>
  <c r="N27" i="765" s="1"/>
  <c r="Q27" i="765" s="1"/>
  <c r="K27" i="765"/>
  <c r="G27" i="765"/>
  <c r="O26" i="765"/>
  <c r="M26" i="765"/>
  <c r="AF26" i="765" s="1"/>
  <c r="K26" i="765"/>
  <c r="G26" i="765"/>
  <c r="O25" i="765"/>
  <c r="M25" i="765"/>
  <c r="K25" i="765"/>
  <c r="G25" i="765"/>
  <c r="AE24" i="765"/>
  <c r="O24" i="765"/>
  <c r="M24" i="765"/>
  <c r="K24" i="765"/>
  <c r="G24" i="765"/>
  <c r="O23" i="765"/>
  <c r="M23" i="765"/>
  <c r="AF23" i="765" s="1"/>
  <c r="K23" i="765"/>
  <c r="G23" i="765"/>
  <c r="O22" i="765"/>
  <c r="M22" i="765"/>
  <c r="K22" i="765"/>
  <c r="G22" i="765"/>
  <c r="AD21" i="765"/>
  <c r="Z21" i="765"/>
  <c r="Y21" i="765"/>
  <c r="Y2" i="765" s="1"/>
  <c r="O6" i="763" s="1"/>
  <c r="L21" i="765"/>
  <c r="O21" i="765" s="1"/>
  <c r="J21" i="765"/>
  <c r="I21" i="765"/>
  <c r="O9" i="765"/>
  <c r="M9" i="765"/>
  <c r="AF9" i="765" s="1"/>
  <c r="K9" i="765"/>
  <c r="G9" i="765"/>
  <c r="O8" i="765"/>
  <c r="N8" i="765"/>
  <c r="M8" i="765"/>
  <c r="AE8" i="765" s="1"/>
  <c r="K8" i="765"/>
  <c r="G8" i="765"/>
  <c r="O7" i="765"/>
  <c r="M7" i="765"/>
  <c r="K7" i="765"/>
  <c r="G7" i="765"/>
  <c r="O6" i="765"/>
  <c r="N6" i="765"/>
  <c r="Q6" i="765" s="1"/>
  <c r="M6" i="765"/>
  <c r="AF6" i="765" s="1"/>
  <c r="K6" i="765"/>
  <c r="G6" i="765"/>
  <c r="O5" i="765"/>
  <c r="M5" i="765"/>
  <c r="K5" i="765"/>
  <c r="G5" i="765"/>
  <c r="H2" i="765"/>
  <c r="D1" i="765"/>
  <c r="F3" i="763" s="1"/>
  <c r="L140" i="764"/>
  <c r="K140" i="764"/>
  <c r="J140" i="764"/>
  <c r="I140" i="764"/>
  <c r="O135" i="764"/>
  <c r="M135" i="764"/>
  <c r="AB135" i="764" s="1"/>
  <c r="K135" i="764"/>
  <c r="G135" i="764"/>
  <c r="AB134" i="764"/>
  <c r="AA134" i="764"/>
  <c r="O134" i="764"/>
  <c r="M134" i="764"/>
  <c r="N134" i="764" s="1"/>
  <c r="K134" i="764"/>
  <c r="G134" i="764"/>
  <c r="O133" i="764"/>
  <c r="M133" i="764"/>
  <c r="N133" i="764" s="1"/>
  <c r="K133" i="764"/>
  <c r="G133" i="764"/>
  <c r="O132" i="764"/>
  <c r="M132" i="764"/>
  <c r="AB132" i="764" s="1"/>
  <c r="K132" i="764"/>
  <c r="G132" i="764"/>
  <c r="O131" i="764"/>
  <c r="M131" i="764"/>
  <c r="AA131" i="764" s="1"/>
  <c r="K131" i="764"/>
  <c r="G131" i="764"/>
  <c r="O130" i="764"/>
  <c r="M130" i="764"/>
  <c r="K130" i="764"/>
  <c r="G130" i="764"/>
  <c r="AB129" i="764"/>
  <c r="O129" i="764"/>
  <c r="M129" i="764"/>
  <c r="N129" i="764" s="1"/>
  <c r="K129" i="764"/>
  <c r="G129" i="764"/>
  <c r="O128" i="764"/>
  <c r="M128" i="764"/>
  <c r="AB128" i="764" s="1"/>
  <c r="K128" i="764"/>
  <c r="G128" i="764"/>
  <c r="O127" i="764"/>
  <c r="M127" i="764"/>
  <c r="AB127" i="764" s="1"/>
  <c r="K127" i="764"/>
  <c r="G127" i="764"/>
  <c r="AB126" i="764"/>
  <c r="O126" i="764"/>
  <c r="M126" i="764"/>
  <c r="N126" i="764" s="1"/>
  <c r="K126" i="764"/>
  <c r="G126" i="764"/>
  <c r="O125" i="764"/>
  <c r="M125" i="764"/>
  <c r="N125" i="764" s="1"/>
  <c r="K125" i="764"/>
  <c r="G125" i="764"/>
  <c r="AB124" i="764"/>
  <c r="O124" i="764"/>
  <c r="M124" i="764"/>
  <c r="K124" i="764"/>
  <c r="G124" i="764"/>
  <c r="L123" i="764"/>
  <c r="J123" i="764"/>
  <c r="I123" i="764"/>
  <c r="O114" i="764"/>
  <c r="N114" i="764"/>
  <c r="Q114" i="764" s="1"/>
  <c r="M114" i="764"/>
  <c r="AB114" i="764" s="1"/>
  <c r="K114" i="764"/>
  <c r="G114" i="764"/>
  <c r="O113" i="764"/>
  <c r="M113" i="764"/>
  <c r="AA113" i="764" s="1"/>
  <c r="K113" i="764"/>
  <c r="G113" i="764"/>
  <c r="O112" i="764"/>
  <c r="M112" i="764"/>
  <c r="AA112" i="764" s="1"/>
  <c r="K112" i="764"/>
  <c r="G112" i="764"/>
  <c r="O111" i="764"/>
  <c r="N111" i="764"/>
  <c r="P111" i="764" s="1"/>
  <c r="M111" i="764"/>
  <c r="AB111" i="764" s="1"/>
  <c r="K111" i="764"/>
  <c r="G111" i="764"/>
  <c r="O110" i="764"/>
  <c r="N110" i="764"/>
  <c r="M110" i="764"/>
  <c r="AB110" i="764" s="1"/>
  <c r="K110" i="764"/>
  <c r="G110" i="764"/>
  <c r="O109" i="764"/>
  <c r="M109" i="764"/>
  <c r="AA109" i="764" s="1"/>
  <c r="K109" i="764"/>
  <c r="G109" i="764"/>
  <c r="AB108" i="764"/>
  <c r="O108" i="764"/>
  <c r="M108" i="764"/>
  <c r="AA108" i="764" s="1"/>
  <c r="K108" i="764"/>
  <c r="G108" i="764"/>
  <c r="O107" i="764"/>
  <c r="M107" i="764"/>
  <c r="N107" i="764" s="1"/>
  <c r="K107" i="764"/>
  <c r="G107" i="764"/>
  <c r="L106" i="764"/>
  <c r="O106" i="764" s="1"/>
  <c r="J106" i="764"/>
  <c r="K106" i="764" s="1"/>
  <c r="I106" i="764"/>
  <c r="O94" i="764"/>
  <c r="M94" i="764"/>
  <c r="AB94" i="764" s="1"/>
  <c r="K94" i="764"/>
  <c r="G94" i="764"/>
  <c r="AB93" i="764"/>
  <c r="O93" i="764"/>
  <c r="M93" i="764"/>
  <c r="N93" i="764" s="1"/>
  <c r="K93" i="764"/>
  <c r="G93" i="764"/>
  <c r="AA92" i="764"/>
  <c r="O92" i="764"/>
  <c r="N92" i="764"/>
  <c r="P92" i="764" s="1"/>
  <c r="M92" i="764"/>
  <c r="AB92" i="764" s="1"/>
  <c r="K92" i="764"/>
  <c r="G92" i="764"/>
  <c r="AA91" i="764"/>
  <c r="O91" i="764"/>
  <c r="M91" i="764"/>
  <c r="K91" i="764"/>
  <c r="G91" i="764"/>
  <c r="O90" i="764"/>
  <c r="M90" i="764"/>
  <c r="AB90" i="764" s="1"/>
  <c r="K90" i="764"/>
  <c r="G90" i="764"/>
  <c r="L89" i="764"/>
  <c r="J89" i="764"/>
  <c r="I89" i="764"/>
  <c r="O75" i="764"/>
  <c r="M75" i="764"/>
  <c r="AA75" i="764" s="1"/>
  <c r="K75" i="764"/>
  <c r="G75" i="764"/>
  <c r="O74" i="764"/>
  <c r="M74" i="764"/>
  <c r="K74" i="764"/>
  <c r="G74" i="764"/>
  <c r="AB73" i="764"/>
  <c r="AA73" i="764"/>
  <c r="O73" i="764"/>
  <c r="M73" i="764"/>
  <c r="N73" i="764" s="1"/>
  <c r="K73" i="764"/>
  <c r="G73" i="764"/>
  <c r="L72" i="764"/>
  <c r="J72" i="764"/>
  <c r="I72" i="764"/>
  <c r="O62" i="764"/>
  <c r="M62" i="764"/>
  <c r="AB62" i="764" s="1"/>
  <c r="K62" i="764"/>
  <c r="G62" i="764"/>
  <c r="O61" i="764"/>
  <c r="N61" i="764"/>
  <c r="Q61" i="764" s="1"/>
  <c r="M61" i="764"/>
  <c r="AB61" i="764" s="1"/>
  <c r="K61" i="764"/>
  <c r="G61" i="764"/>
  <c r="AB60" i="764"/>
  <c r="O60" i="764"/>
  <c r="M60" i="764"/>
  <c r="K60" i="764"/>
  <c r="G60" i="764"/>
  <c r="O59" i="764"/>
  <c r="M59" i="764"/>
  <c r="AA59" i="764" s="1"/>
  <c r="K59" i="764"/>
  <c r="G59" i="764"/>
  <c r="O58" i="764"/>
  <c r="M58" i="764"/>
  <c r="AB58" i="764" s="1"/>
  <c r="K58" i="764"/>
  <c r="G58" i="764"/>
  <c r="O57" i="764"/>
  <c r="N57" i="764"/>
  <c r="M57" i="764"/>
  <c r="AB57" i="764" s="1"/>
  <c r="K57" i="764"/>
  <c r="G57" i="764"/>
  <c r="O56" i="764"/>
  <c r="M56" i="764"/>
  <c r="K56" i="764"/>
  <c r="G56" i="764"/>
  <c r="L55" i="764"/>
  <c r="O55" i="764" s="1"/>
  <c r="J55" i="764"/>
  <c r="K55" i="764" s="1"/>
  <c r="I55" i="764"/>
  <c r="O44" i="764"/>
  <c r="M44" i="764"/>
  <c r="N44" i="764" s="1"/>
  <c r="K44" i="764"/>
  <c r="G44" i="764"/>
  <c r="O43" i="764"/>
  <c r="M43" i="764"/>
  <c r="K43" i="764"/>
  <c r="G43" i="764"/>
  <c r="O42" i="764"/>
  <c r="M42" i="764"/>
  <c r="AB42" i="764" s="1"/>
  <c r="K42" i="764"/>
  <c r="G42" i="764"/>
  <c r="AB41" i="764"/>
  <c r="O41" i="764"/>
  <c r="M41" i="764"/>
  <c r="AA41" i="764" s="1"/>
  <c r="K41" i="764"/>
  <c r="G41" i="764"/>
  <c r="O40" i="764"/>
  <c r="M40" i="764"/>
  <c r="N40" i="764" s="1"/>
  <c r="K40" i="764"/>
  <c r="G40" i="764"/>
  <c r="O39" i="764"/>
  <c r="N39" i="764"/>
  <c r="Q39" i="764" s="1"/>
  <c r="M39" i="764"/>
  <c r="K39" i="764"/>
  <c r="G39" i="764"/>
  <c r="L38" i="764"/>
  <c r="J38" i="764"/>
  <c r="K38" i="764" s="1"/>
  <c r="I38" i="764"/>
  <c r="O24" i="764"/>
  <c r="M24" i="764"/>
  <c r="AA24" i="764" s="1"/>
  <c r="K24" i="764"/>
  <c r="G24" i="764"/>
  <c r="O23" i="764"/>
  <c r="M23" i="764"/>
  <c r="AA23" i="764" s="1"/>
  <c r="K23" i="764"/>
  <c r="G23" i="764"/>
  <c r="AB22" i="764"/>
  <c r="O22" i="764"/>
  <c r="N22" i="764"/>
  <c r="M22" i="764"/>
  <c r="K22" i="764"/>
  <c r="G22" i="764"/>
  <c r="L21" i="764"/>
  <c r="J21" i="764"/>
  <c r="I21" i="764"/>
  <c r="O9" i="764"/>
  <c r="M9" i="764"/>
  <c r="AB9" i="764" s="1"/>
  <c r="K9" i="764"/>
  <c r="G9" i="764"/>
  <c r="O8" i="764"/>
  <c r="M8" i="764"/>
  <c r="AB8" i="764" s="1"/>
  <c r="K8" i="764"/>
  <c r="G8" i="764"/>
  <c r="O7" i="764"/>
  <c r="M7" i="764"/>
  <c r="K7" i="764"/>
  <c r="G7" i="764"/>
  <c r="AA6" i="764"/>
  <c r="O6" i="764"/>
  <c r="M6" i="764"/>
  <c r="K6" i="764"/>
  <c r="G6" i="764"/>
  <c r="O5" i="764"/>
  <c r="M5" i="764"/>
  <c r="K5" i="764"/>
  <c r="G5" i="764"/>
  <c r="H2" i="764"/>
  <c r="D1" i="764"/>
  <c r="X34" i="763"/>
  <c r="W34" i="763"/>
  <c r="V34" i="763"/>
  <c r="P34" i="763"/>
  <c r="O34" i="763"/>
  <c r="N34" i="763"/>
  <c r="M34" i="763"/>
  <c r="G34" i="763"/>
  <c r="N16" i="763"/>
  <c r="I8" i="763" s="1"/>
  <c r="M16" i="763"/>
  <c r="J16" i="763"/>
  <c r="I16" i="763"/>
  <c r="H16" i="763"/>
  <c r="G16" i="763"/>
  <c r="F16" i="763"/>
  <c r="E16" i="763"/>
  <c r="F8" i="763"/>
  <c r="M7" i="763"/>
  <c r="K7" i="763"/>
  <c r="I7" i="763"/>
  <c r="G7" i="763"/>
  <c r="F7" i="763"/>
  <c r="E7" i="763"/>
  <c r="M6" i="763"/>
  <c r="K6" i="763"/>
  <c r="I6" i="763"/>
  <c r="G6" i="763"/>
  <c r="F6" i="763"/>
  <c r="E6" i="763"/>
  <c r="AD140" i="762"/>
  <c r="Z140" i="762"/>
  <c r="Y140" i="762"/>
  <c r="L140" i="762"/>
  <c r="O140" i="762" s="1"/>
  <c r="J140" i="762"/>
  <c r="K140" i="762" s="1"/>
  <c r="I140" i="762"/>
  <c r="AE126" i="762"/>
  <c r="O126" i="762"/>
  <c r="N126" i="762"/>
  <c r="M126" i="762"/>
  <c r="AF126" i="762" s="1"/>
  <c r="K126" i="762"/>
  <c r="G126" i="762"/>
  <c r="AE125" i="762"/>
  <c r="O125" i="762"/>
  <c r="N125" i="762"/>
  <c r="M125" i="762"/>
  <c r="AF125" i="762" s="1"/>
  <c r="K125" i="762"/>
  <c r="Q125" i="762" s="1"/>
  <c r="G125" i="762"/>
  <c r="AF124" i="762"/>
  <c r="AE124" i="762"/>
  <c r="O124" i="762"/>
  <c r="M124" i="762"/>
  <c r="M140" i="762" s="1"/>
  <c r="AF140" i="762" s="1"/>
  <c r="AG124" i="762" s="1"/>
  <c r="K124" i="762"/>
  <c r="G124" i="762"/>
  <c r="AD123" i="762"/>
  <c r="Z123" i="762"/>
  <c r="Y123" i="762"/>
  <c r="L123" i="762"/>
  <c r="O123" i="762" s="1"/>
  <c r="J123" i="762"/>
  <c r="I123" i="762"/>
  <c r="AF109" i="762"/>
  <c r="O109" i="762"/>
  <c r="N109" i="762"/>
  <c r="M109" i="762"/>
  <c r="AE109" i="762" s="1"/>
  <c r="K109" i="762"/>
  <c r="G109" i="762"/>
  <c r="O108" i="762"/>
  <c r="M108" i="762"/>
  <c r="N108" i="762" s="1"/>
  <c r="K108" i="762"/>
  <c r="G108" i="762"/>
  <c r="O107" i="762"/>
  <c r="M107" i="762"/>
  <c r="N107" i="762" s="1"/>
  <c r="K107" i="762"/>
  <c r="G107" i="762"/>
  <c r="AD106" i="762"/>
  <c r="Z106" i="762"/>
  <c r="Y106" i="762"/>
  <c r="L106" i="762"/>
  <c r="J106" i="762"/>
  <c r="K106" i="762" s="1"/>
  <c r="I106" i="762"/>
  <c r="O91" i="762"/>
  <c r="M91" i="762"/>
  <c r="K91" i="762"/>
  <c r="G91" i="762"/>
  <c r="AE90" i="762"/>
  <c r="O90" i="762"/>
  <c r="M90" i="762"/>
  <c r="AF90" i="762" s="1"/>
  <c r="K90" i="762"/>
  <c r="G90" i="762"/>
  <c r="AD89" i="762"/>
  <c r="Z89" i="762"/>
  <c r="Y89" i="762"/>
  <c r="L89" i="762"/>
  <c r="J89" i="762"/>
  <c r="I89" i="762"/>
  <c r="O75" i="762"/>
  <c r="N75" i="762"/>
  <c r="Q75" i="762" s="1"/>
  <c r="M75" i="762"/>
  <c r="AF75" i="762" s="1"/>
  <c r="K75" i="762"/>
  <c r="G75" i="762"/>
  <c r="AE74" i="762"/>
  <c r="O74" i="762"/>
  <c r="N74" i="762"/>
  <c r="M74" i="762"/>
  <c r="AF74" i="762" s="1"/>
  <c r="K74" i="762"/>
  <c r="G74" i="762"/>
  <c r="O73" i="762"/>
  <c r="M73" i="762"/>
  <c r="M89" i="762" s="1"/>
  <c r="K73" i="762"/>
  <c r="G73" i="762"/>
  <c r="AD72" i="762"/>
  <c r="Z72" i="762"/>
  <c r="Y72" i="762"/>
  <c r="L72" i="762"/>
  <c r="K72" i="762"/>
  <c r="J72" i="762"/>
  <c r="I72" i="762"/>
  <c r="AF63" i="762"/>
  <c r="O63" i="762"/>
  <c r="M63" i="762"/>
  <c r="AE63" i="762" s="1"/>
  <c r="K63" i="762"/>
  <c r="G63" i="762"/>
  <c r="O62" i="762"/>
  <c r="M62" i="762"/>
  <c r="AE62" i="762" s="1"/>
  <c r="K62" i="762"/>
  <c r="G62" i="762"/>
  <c r="O61" i="762"/>
  <c r="M61" i="762"/>
  <c r="N61" i="762" s="1"/>
  <c r="K61" i="762"/>
  <c r="G61" i="762"/>
  <c r="O60" i="762"/>
  <c r="M60" i="762"/>
  <c r="K60" i="762"/>
  <c r="G60" i="762"/>
  <c r="AF59" i="762"/>
  <c r="O59" i="762"/>
  <c r="M59" i="762"/>
  <c r="AE59" i="762" s="1"/>
  <c r="K59" i="762"/>
  <c r="G59" i="762"/>
  <c r="O58" i="762"/>
  <c r="M58" i="762"/>
  <c r="AE58" i="762" s="1"/>
  <c r="K58" i="762"/>
  <c r="G58" i="762"/>
  <c r="O57" i="762"/>
  <c r="M57" i="762"/>
  <c r="N57" i="762" s="1"/>
  <c r="K57" i="762"/>
  <c r="G57" i="762"/>
  <c r="O56" i="762"/>
  <c r="M56" i="762"/>
  <c r="N56" i="762" s="1"/>
  <c r="K56" i="762"/>
  <c r="G56" i="762"/>
  <c r="AD55" i="762"/>
  <c r="Z55" i="762"/>
  <c r="Y55" i="762"/>
  <c r="L55" i="762"/>
  <c r="O55" i="762" s="1"/>
  <c r="K55" i="762"/>
  <c r="J55" i="762"/>
  <c r="I55" i="762"/>
  <c r="O45" i="762"/>
  <c r="M45" i="762"/>
  <c r="N45" i="762" s="1"/>
  <c r="K45" i="762"/>
  <c r="G45" i="762"/>
  <c r="O44" i="762"/>
  <c r="M44" i="762"/>
  <c r="K44" i="762"/>
  <c r="G44" i="762"/>
  <c r="O43" i="762"/>
  <c r="M43" i="762"/>
  <c r="AF43" i="762" s="1"/>
  <c r="K43" i="762"/>
  <c r="G43" i="762"/>
  <c r="O42" i="762"/>
  <c r="M42" i="762"/>
  <c r="N42" i="762" s="1"/>
  <c r="K42" i="762"/>
  <c r="G42" i="762"/>
  <c r="O41" i="762"/>
  <c r="M41" i="762"/>
  <c r="N41" i="762" s="1"/>
  <c r="K41" i="762"/>
  <c r="G41" i="762"/>
  <c r="O40" i="762"/>
  <c r="M40" i="762"/>
  <c r="K40" i="762"/>
  <c r="G40" i="762"/>
  <c r="AF39" i="762"/>
  <c r="O39" i="762"/>
  <c r="M39" i="762"/>
  <c r="AE39" i="762" s="1"/>
  <c r="K39" i="762"/>
  <c r="G39" i="762"/>
  <c r="AD38" i="762"/>
  <c r="Z38" i="762"/>
  <c r="Y38" i="762"/>
  <c r="L38" i="762"/>
  <c r="J38" i="762"/>
  <c r="I38" i="762"/>
  <c r="O29" i="762"/>
  <c r="N29" i="762"/>
  <c r="M29" i="762"/>
  <c r="AF29" i="762" s="1"/>
  <c r="K29" i="762"/>
  <c r="G29" i="762"/>
  <c r="O28" i="762"/>
  <c r="M28" i="762"/>
  <c r="AF28" i="762" s="1"/>
  <c r="K28" i="762"/>
  <c r="G28" i="762"/>
  <c r="AE27" i="762"/>
  <c r="O27" i="762"/>
  <c r="N27" i="762"/>
  <c r="P27" i="762" s="1"/>
  <c r="M27" i="762"/>
  <c r="AF27" i="762" s="1"/>
  <c r="K27" i="762"/>
  <c r="G27" i="762"/>
  <c r="AE26" i="762"/>
  <c r="O26" i="762"/>
  <c r="N26" i="762"/>
  <c r="M26" i="762"/>
  <c r="AF26" i="762" s="1"/>
  <c r="K26" i="762"/>
  <c r="G26" i="762"/>
  <c r="AF25" i="762"/>
  <c r="AE25" i="762"/>
  <c r="O25" i="762"/>
  <c r="N25" i="762"/>
  <c r="M25" i="762"/>
  <c r="K25" i="762"/>
  <c r="G25" i="762"/>
  <c r="O24" i="762"/>
  <c r="M24" i="762"/>
  <c r="AF24" i="762" s="1"/>
  <c r="K24" i="762"/>
  <c r="G24" i="762"/>
  <c r="AE23" i="762"/>
  <c r="O23" i="762"/>
  <c r="M23" i="762"/>
  <c r="AF23" i="762" s="1"/>
  <c r="K23" i="762"/>
  <c r="G23" i="762"/>
  <c r="O22" i="762"/>
  <c r="M22" i="762"/>
  <c r="N22" i="762" s="1"/>
  <c r="K22" i="762"/>
  <c r="G22" i="762"/>
  <c r="AD21" i="762"/>
  <c r="Z21" i="762"/>
  <c r="Y21" i="762"/>
  <c r="L21" i="762"/>
  <c r="J21" i="762"/>
  <c r="I21" i="762"/>
  <c r="O9" i="762"/>
  <c r="M9" i="762"/>
  <c r="N9" i="762" s="1"/>
  <c r="K9" i="762"/>
  <c r="G9" i="762"/>
  <c r="O8" i="762"/>
  <c r="M8" i="762"/>
  <c r="AF8" i="762" s="1"/>
  <c r="K8" i="762"/>
  <c r="G8" i="762"/>
  <c r="O7" i="762"/>
  <c r="M7" i="762"/>
  <c r="AE7" i="762" s="1"/>
  <c r="K7" i="762"/>
  <c r="G7" i="762"/>
  <c r="AF6" i="762"/>
  <c r="O6" i="762"/>
  <c r="N6" i="762"/>
  <c r="M6" i="762"/>
  <c r="AE6" i="762" s="1"/>
  <c r="K6" i="762"/>
  <c r="G6" i="762"/>
  <c r="O5" i="762"/>
  <c r="M5" i="762"/>
  <c r="K5" i="762"/>
  <c r="G5" i="762"/>
  <c r="H2" i="762"/>
  <c r="D1" i="762"/>
  <c r="L140" i="761"/>
  <c r="J140" i="761"/>
  <c r="K140" i="761" s="1"/>
  <c r="I140" i="761"/>
  <c r="O140" i="761" s="1"/>
  <c r="O135" i="761"/>
  <c r="M135" i="761"/>
  <c r="AA135" i="761" s="1"/>
  <c r="K135" i="761"/>
  <c r="G135" i="761"/>
  <c r="AA134" i="761"/>
  <c r="O134" i="761"/>
  <c r="M134" i="761"/>
  <c r="AB134" i="761" s="1"/>
  <c r="K134" i="761"/>
  <c r="G134" i="761"/>
  <c r="O133" i="761"/>
  <c r="M133" i="761"/>
  <c r="N133" i="761" s="1"/>
  <c r="K133" i="761"/>
  <c r="G133" i="761"/>
  <c r="AA132" i="761"/>
  <c r="O132" i="761"/>
  <c r="M132" i="761"/>
  <c r="N132" i="761" s="1"/>
  <c r="K132" i="761"/>
  <c r="G132" i="761"/>
  <c r="O131" i="761"/>
  <c r="M131" i="761"/>
  <c r="AA131" i="761" s="1"/>
  <c r="K131" i="761"/>
  <c r="G131" i="761"/>
  <c r="AA130" i="761"/>
  <c r="O130" i="761"/>
  <c r="M130" i="761"/>
  <c r="AB130" i="761" s="1"/>
  <c r="K130" i="761"/>
  <c r="G130" i="761"/>
  <c r="O129" i="761"/>
  <c r="M129" i="761"/>
  <c r="N129" i="761" s="1"/>
  <c r="K129" i="761"/>
  <c r="G129" i="761"/>
  <c r="AA128" i="761"/>
  <c r="O128" i="761"/>
  <c r="M128" i="761"/>
  <c r="N128" i="761" s="1"/>
  <c r="K128" i="761"/>
  <c r="G128" i="761"/>
  <c r="O127" i="761"/>
  <c r="M127" i="761"/>
  <c r="AA127" i="761" s="1"/>
  <c r="K127" i="761"/>
  <c r="G127" i="761"/>
  <c r="AA126" i="761"/>
  <c r="O126" i="761"/>
  <c r="M126" i="761"/>
  <c r="AB126" i="761" s="1"/>
  <c r="K126" i="761"/>
  <c r="G126" i="761"/>
  <c r="O125" i="761"/>
  <c r="M125" i="761"/>
  <c r="N125" i="761" s="1"/>
  <c r="K125" i="761"/>
  <c r="G125" i="761"/>
  <c r="O124" i="761"/>
  <c r="M124" i="761"/>
  <c r="AA124" i="761" s="1"/>
  <c r="K124" i="761"/>
  <c r="G124" i="761"/>
  <c r="L123" i="761"/>
  <c r="J123" i="761"/>
  <c r="I123" i="761"/>
  <c r="K123" i="761" s="1"/>
  <c r="O114" i="761"/>
  <c r="M114" i="761"/>
  <c r="K114" i="761"/>
  <c r="G114" i="761"/>
  <c r="O113" i="761"/>
  <c r="M113" i="761"/>
  <c r="K113" i="761"/>
  <c r="G113" i="761"/>
  <c r="AB112" i="761"/>
  <c r="O112" i="761"/>
  <c r="N112" i="761"/>
  <c r="P112" i="761" s="1"/>
  <c r="M112" i="761"/>
  <c r="AA112" i="761" s="1"/>
  <c r="K112" i="761"/>
  <c r="G112" i="761"/>
  <c r="O111" i="761"/>
  <c r="M111" i="761"/>
  <c r="N111" i="761" s="1"/>
  <c r="K111" i="761"/>
  <c r="G111" i="761"/>
  <c r="O110" i="761"/>
  <c r="M110" i="761"/>
  <c r="K110" i="761"/>
  <c r="G110" i="761"/>
  <c r="O109" i="761"/>
  <c r="M109" i="761"/>
  <c r="K109" i="761"/>
  <c r="G109" i="761"/>
  <c r="AB108" i="761"/>
  <c r="O108" i="761"/>
  <c r="N108" i="761"/>
  <c r="Q108" i="761" s="1"/>
  <c r="M108" i="761"/>
  <c r="AA108" i="761" s="1"/>
  <c r="K108" i="761"/>
  <c r="G108" i="761"/>
  <c r="O107" i="761"/>
  <c r="M107" i="761"/>
  <c r="K107" i="761"/>
  <c r="G107" i="761"/>
  <c r="L106" i="761"/>
  <c r="J106" i="761"/>
  <c r="I106" i="761"/>
  <c r="AA94" i="761"/>
  <c r="O94" i="761"/>
  <c r="M94" i="761"/>
  <c r="K94" i="761"/>
  <c r="G94" i="761"/>
  <c r="AB93" i="761"/>
  <c r="AA93" i="761"/>
  <c r="O93" i="761"/>
  <c r="N93" i="761"/>
  <c r="Q93" i="761" s="1"/>
  <c r="M93" i="761"/>
  <c r="K93" i="761"/>
  <c r="G93" i="761"/>
  <c r="AA92" i="761"/>
  <c r="O92" i="761"/>
  <c r="N92" i="761"/>
  <c r="Q92" i="761" s="1"/>
  <c r="M92" i="761"/>
  <c r="AB92" i="761" s="1"/>
  <c r="K92" i="761"/>
  <c r="P92" i="761" s="1"/>
  <c r="G92" i="761"/>
  <c r="O91" i="761"/>
  <c r="M91" i="761"/>
  <c r="K91" i="761"/>
  <c r="G91" i="761"/>
  <c r="O90" i="761"/>
  <c r="M90" i="761"/>
  <c r="K90" i="761"/>
  <c r="G90" i="761"/>
  <c r="L89" i="761"/>
  <c r="J89" i="761"/>
  <c r="I89" i="761"/>
  <c r="O75" i="761"/>
  <c r="M75" i="761"/>
  <c r="AA75" i="761" s="1"/>
  <c r="K75" i="761"/>
  <c r="G75" i="761"/>
  <c r="AA74" i="761"/>
  <c r="O74" i="761"/>
  <c r="M74" i="761"/>
  <c r="AB74" i="761" s="1"/>
  <c r="K74" i="761"/>
  <c r="G74" i="761"/>
  <c r="AB73" i="761"/>
  <c r="AA73" i="761"/>
  <c r="O73" i="761"/>
  <c r="M73" i="761"/>
  <c r="N73" i="761" s="1"/>
  <c r="Q73" i="761" s="1"/>
  <c r="K73" i="761"/>
  <c r="G73" i="761"/>
  <c r="L72" i="761"/>
  <c r="J72" i="761"/>
  <c r="I72" i="761"/>
  <c r="K72" i="761" s="1"/>
  <c r="O62" i="761"/>
  <c r="M62" i="761"/>
  <c r="N62" i="761" s="1"/>
  <c r="K62" i="761"/>
  <c r="G62" i="761"/>
  <c r="O61" i="761"/>
  <c r="N61" i="761"/>
  <c r="Q61" i="761" s="1"/>
  <c r="M61" i="761"/>
  <c r="AB61" i="761" s="1"/>
  <c r="K61" i="761"/>
  <c r="G61" i="761"/>
  <c r="AB60" i="761"/>
  <c r="O60" i="761"/>
  <c r="N60" i="761"/>
  <c r="M60" i="761"/>
  <c r="AA60" i="761" s="1"/>
  <c r="K60" i="761"/>
  <c r="G60" i="761"/>
  <c r="O59" i="761"/>
  <c r="M59" i="761"/>
  <c r="AA59" i="761" s="1"/>
  <c r="K59" i="761"/>
  <c r="G59" i="761"/>
  <c r="O58" i="761"/>
  <c r="M58" i="761"/>
  <c r="N58" i="761" s="1"/>
  <c r="K58" i="761"/>
  <c r="G58" i="761"/>
  <c r="O57" i="761"/>
  <c r="M57" i="761"/>
  <c r="K57" i="761"/>
  <c r="G57" i="761"/>
  <c r="AA56" i="761"/>
  <c r="O56" i="761"/>
  <c r="M56" i="761"/>
  <c r="K56" i="761"/>
  <c r="G56" i="761"/>
  <c r="L55" i="761"/>
  <c r="O55" i="761" s="1"/>
  <c r="J55" i="761"/>
  <c r="K55" i="761" s="1"/>
  <c r="I55" i="761"/>
  <c r="O44" i="761"/>
  <c r="M44" i="761"/>
  <c r="K44" i="761"/>
  <c r="G44" i="761"/>
  <c r="O43" i="761"/>
  <c r="N43" i="761"/>
  <c r="P43" i="761" s="1"/>
  <c r="M43" i="761"/>
  <c r="AB43" i="761" s="1"/>
  <c r="K43" i="761"/>
  <c r="G43" i="761"/>
  <c r="O42" i="761"/>
  <c r="M42" i="761"/>
  <c r="AB42" i="761" s="1"/>
  <c r="K42" i="761"/>
  <c r="G42" i="761"/>
  <c r="AB41" i="761"/>
  <c r="O41" i="761"/>
  <c r="N41" i="761"/>
  <c r="M41" i="761"/>
  <c r="AA41" i="761" s="1"/>
  <c r="K41" i="761"/>
  <c r="G41" i="761"/>
  <c r="O40" i="761"/>
  <c r="M40" i="761"/>
  <c r="K40" i="761"/>
  <c r="G40" i="761"/>
  <c r="AB39" i="761"/>
  <c r="O39" i="761"/>
  <c r="M39" i="761"/>
  <c r="AA39" i="761" s="1"/>
  <c r="K39" i="761"/>
  <c r="G39" i="761"/>
  <c r="L38" i="761"/>
  <c r="K38" i="761"/>
  <c r="J38" i="761"/>
  <c r="I38" i="761"/>
  <c r="AB24" i="761"/>
  <c r="AA24" i="761"/>
  <c r="O24" i="761"/>
  <c r="M24" i="761"/>
  <c r="N24" i="761" s="1"/>
  <c r="K24" i="761"/>
  <c r="G24" i="761"/>
  <c r="O23" i="761"/>
  <c r="M23" i="761"/>
  <c r="K23" i="761"/>
  <c r="G23" i="761"/>
  <c r="O22" i="761"/>
  <c r="M22" i="761"/>
  <c r="AB22" i="761" s="1"/>
  <c r="K22" i="761"/>
  <c r="G22" i="761"/>
  <c r="L21" i="761"/>
  <c r="J21" i="761"/>
  <c r="I21" i="761"/>
  <c r="O9" i="761"/>
  <c r="M9" i="761"/>
  <c r="N9" i="761" s="1"/>
  <c r="Q9" i="761" s="1"/>
  <c r="K9" i="761"/>
  <c r="G9" i="761"/>
  <c r="O8" i="761"/>
  <c r="M8" i="761"/>
  <c r="N8" i="761" s="1"/>
  <c r="K8" i="761"/>
  <c r="G8" i="761"/>
  <c r="O7" i="761"/>
  <c r="M7" i="761"/>
  <c r="AB7" i="761" s="1"/>
  <c r="K7" i="761"/>
  <c r="G7" i="761"/>
  <c r="O6" i="761"/>
  <c r="N6" i="761"/>
  <c r="M6" i="761"/>
  <c r="K6" i="761"/>
  <c r="G6" i="761"/>
  <c r="O5" i="761"/>
  <c r="M5" i="761"/>
  <c r="AB5" i="761" s="1"/>
  <c r="K5" i="761"/>
  <c r="G5" i="761"/>
  <c r="H2" i="761"/>
  <c r="D1" i="761"/>
  <c r="X34" i="760"/>
  <c r="W34" i="760"/>
  <c r="V34" i="760"/>
  <c r="P34" i="760"/>
  <c r="O34" i="760"/>
  <c r="N34" i="760"/>
  <c r="M34" i="760"/>
  <c r="G34" i="760"/>
  <c r="N16" i="760"/>
  <c r="M16" i="760"/>
  <c r="J16" i="760"/>
  <c r="I16" i="760"/>
  <c r="H16" i="760"/>
  <c r="G16" i="760"/>
  <c r="F16" i="760"/>
  <c r="E16" i="760"/>
  <c r="E8" i="760" s="1"/>
  <c r="I8" i="760"/>
  <c r="F8" i="760"/>
  <c r="M7" i="760"/>
  <c r="K7" i="760"/>
  <c r="I7" i="760"/>
  <c r="G7" i="760"/>
  <c r="F7" i="760"/>
  <c r="E7" i="760"/>
  <c r="M6" i="760"/>
  <c r="K6" i="760"/>
  <c r="I6" i="760"/>
  <c r="G6" i="760"/>
  <c r="F6" i="760"/>
  <c r="E6" i="760"/>
  <c r="AD140" i="759"/>
  <c r="Z140" i="759"/>
  <c r="Y140" i="759"/>
  <c r="L140" i="759"/>
  <c r="O140" i="759" s="1"/>
  <c r="J140" i="759"/>
  <c r="K140" i="759" s="1"/>
  <c r="I140" i="759"/>
  <c r="O126" i="759"/>
  <c r="M126" i="759"/>
  <c r="AF126" i="759" s="1"/>
  <c r="K126" i="759"/>
  <c r="G126" i="759"/>
  <c r="O125" i="759"/>
  <c r="M125" i="759"/>
  <c r="AF125" i="759" s="1"/>
  <c r="K125" i="759"/>
  <c r="G125" i="759"/>
  <c r="O124" i="759"/>
  <c r="M124" i="759"/>
  <c r="K124" i="759"/>
  <c r="G124" i="759"/>
  <c r="AD123" i="759"/>
  <c r="Z123" i="759"/>
  <c r="Y123" i="759"/>
  <c r="L123" i="759"/>
  <c r="O123" i="759" s="1"/>
  <c r="J123" i="759"/>
  <c r="K123" i="759" s="1"/>
  <c r="I123" i="759"/>
  <c r="AF109" i="759"/>
  <c r="O109" i="759"/>
  <c r="M109" i="759"/>
  <c r="AE109" i="759" s="1"/>
  <c r="K109" i="759"/>
  <c r="G109" i="759"/>
  <c r="O108" i="759"/>
  <c r="N108" i="759"/>
  <c r="M108" i="759"/>
  <c r="AF108" i="759" s="1"/>
  <c r="K108" i="759"/>
  <c r="Q108" i="759" s="1"/>
  <c r="G108" i="759"/>
  <c r="O107" i="759"/>
  <c r="M107" i="759"/>
  <c r="N107" i="759" s="1"/>
  <c r="K107" i="759"/>
  <c r="G107" i="759"/>
  <c r="AD106" i="759"/>
  <c r="Z106" i="759"/>
  <c r="Y106" i="759"/>
  <c r="L106" i="759"/>
  <c r="O106" i="759" s="1"/>
  <c r="J106" i="759"/>
  <c r="K106" i="759" s="1"/>
  <c r="I106" i="759"/>
  <c r="O91" i="759"/>
  <c r="M91" i="759"/>
  <c r="N91" i="759" s="1"/>
  <c r="K91" i="759"/>
  <c r="G91" i="759"/>
  <c r="O90" i="759"/>
  <c r="M90" i="759"/>
  <c r="K90" i="759"/>
  <c r="G90" i="759"/>
  <c r="AD89" i="759"/>
  <c r="Z89" i="759"/>
  <c r="Y89" i="759"/>
  <c r="O89" i="759"/>
  <c r="M89" i="759"/>
  <c r="N89" i="759" s="1"/>
  <c r="L89" i="759"/>
  <c r="K89" i="759"/>
  <c r="J89" i="759"/>
  <c r="I89" i="759"/>
  <c r="O75" i="759"/>
  <c r="M75" i="759"/>
  <c r="AF75" i="759" s="1"/>
  <c r="K75" i="759"/>
  <c r="G75" i="759"/>
  <c r="AF74" i="759"/>
  <c r="AE74" i="759"/>
  <c r="O74" i="759"/>
  <c r="M74" i="759"/>
  <c r="N74" i="759" s="1"/>
  <c r="K74" i="759"/>
  <c r="G74" i="759"/>
  <c r="AF73" i="759"/>
  <c r="AE73" i="759"/>
  <c r="O73" i="759"/>
  <c r="M73" i="759"/>
  <c r="N73" i="759" s="1"/>
  <c r="Q73" i="759" s="1"/>
  <c r="K73" i="759"/>
  <c r="G73" i="759"/>
  <c r="AD72" i="759"/>
  <c r="Z72" i="759"/>
  <c r="Y72" i="759"/>
  <c r="L72" i="759"/>
  <c r="K72" i="759"/>
  <c r="J72" i="759"/>
  <c r="I72" i="759"/>
  <c r="O63" i="759"/>
  <c r="M63" i="759"/>
  <c r="N63" i="759" s="1"/>
  <c r="Q63" i="759" s="1"/>
  <c r="K63" i="759"/>
  <c r="G63" i="759"/>
  <c r="AF62" i="759"/>
  <c r="AE62" i="759"/>
  <c r="O62" i="759"/>
  <c r="M62" i="759"/>
  <c r="N62" i="759" s="1"/>
  <c r="K62" i="759"/>
  <c r="G62" i="759"/>
  <c r="O61" i="759"/>
  <c r="M61" i="759"/>
  <c r="N61" i="759" s="1"/>
  <c r="K61" i="759"/>
  <c r="G61" i="759"/>
  <c r="O60" i="759"/>
  <c r="M60" i="759"/>
  <c r="AF60" i="759" s="1"/>
  <c r="K60" i="759"/>
  <c r="G60" i="759"/>
  <c r="O59" i="759"/>
  <c r="M59" i="759"/>
  <c r="N59" i="759" s="1"/>
  <c r="Q59" i="759" s="1"/>
  <c r="K59" i="759"/>
  <c r="G59" i="759"/>
  <c r="O58" i="759"/>
  <c r="M58" i="759"/>
  <c r="AF58" i="759" s="1"/>
  <c r="K58" i="759"/>
  <c r="G58" i="759"/>
  <c r="O57" i="759"/>
  <c r="M57" i="759"/>
  <c r="N57" i="759" s="1"/>
  <c r="K57" i="759"/>
  <c r="G57" i="759"/>
  <c r="O56" i="759"/>
  <c r="M56" i="759"/>
  <c r="N56" i="759" s="1"/>
  <c r="K56" i="759"/>
  <c r="G56" i="759"/>
  <c r="AD55" i="759"/>
  <c r="Z55" i="759"/>
  <c r="Y55" i="759"/>
  <c r="L55" i="759"/>
  <c r="J55" i="759"/>
  <c r="I55" i="759"/>
  <c r="O45" i="759"/>
  <c r="M45" i="759"/>
  <c r="N45" i="759" s="1"/>
  <c r="K45" i="759"/>
  <c r="G45" i="759"/>
  <c r="O44" i="759"/>
  <c r="M44" i="759"/>
  <c r="AF44" i="759" s="1"/>
  <c r="K44" i="759"/>
  <c r="G44" i="759"/>
  <c r="O43" i="759"/>
  <c r="M43" i="759"/>
  <c r="K43" i="759"/>
  <c r="G43" i="759"/>
  <c r="AF42" i="759"/>
  <c r="AE42" i="759"/>
  <c r="O42" i="759"/>
  <c r="M42" i="759"/>
  <c r="N42" i="759" s="1"/>
  <c r="K42" i="759"/>
  <c r="G42" i="759"/>
  <c r="O41" i="759"/>
  <c r="M41" i="759"/>
  <c r="N41" i="759" s="1"/>
  <c r="K41" i="759"/>
  <c r="G41" i="759"/>
  <c r="O40" i="759"/>
  <c r="M40" i="759"/>
  <c r="M55" i="759" s="1"/>
  <c r="K40" i="759"/>
  <c r="G40" i="759"/>
  <c r="AE39" i="759"/>
  <c r="O39" i="759"/>
  <c r="N39" i="759"/>
  <c r="M39" i="759"/>
  <c r="AF39" i="759" s="1"/>
  <c r="K39" i="759"/>
  <c r="G39" i="759"/>
  <c r="AD38" i="759"/>
  <c r="Z38" i="759"/>
  <c r="Y38" i="759"/>
  <c r="L38" i="759"/>
  <c r="J38" i="759"/>
  <c r="I38" i="759"/>
  <c r="O28" i="759"/>
  <c r="N28" i="759"/>
  <c r="M28" i="759"/>
  <c r="AE28" i="759" s="1"/>
  <c r="K28" i="759"/>
  <c r="G28" i="759"/>
  <c r="O27" i="759"/>
  <c r="M27" i="759"/>
  <c r="K27" i="759"/>
  <c r="G27" i="759"/>
  <c r="AE26" i="759"/>
  <c r="Q26" i="759"/>
  <c r="O26" i="759"/>
  <c r="N26" i="759"/>
  <c r="P26" i="759" s="1"/>
  <c r="M26" i="759"/>
  <c r="AF26" i="759" s="1"/>
  <c r="K26" i="759"/>
  <c r="G26" i="759"/>
  <c r="O25" i="759"/>
  <c r="M25" i="759"/>
  <c r="AF25" i="759" s="1"/>
  <c r="K25" i="759"/>
  <c r="G25" i="759"/>
  <c r="AE24" i="759"/>
  <c r="O24" i="759"/>
  <c r="M24" i="759"/>
  <c r="N24" i="759" s="1"/>
  <c r="K24" i="759"/>
  <c r="G24" i="759"/>
  <c r="AF23" i="759"/>
  <c r="AE23" i="759"/>
  <c r="O23" i="759"/>
  <c r="M23" i="759"/>
  <c r="N23" i="759" s="1"/>
  <c r="K23" i="759"/>
  <c r="G23" i="759"/>
  <c r="O22" i="759"/>
  <c r="N22" i="759"/>
  <c r="M22" i="759"/>
  <c r="K22" i="759"/>
  <c r="G22" i="759"/>
  <c r="AD21" i="759"/>
  <c r="Z21" i="759"/>
  <c r="Y21" i="759"/>
  <c r="Y2" i="759" s="1"/>
  <c r="O6" i="757" s="1"/>
  <c r="L21" i="759"/>
  <c r="O21" i="759" s="1"/>
  <c r="J21" i="759"/>
  <c r="K21" i="759" s="1"/>
  <c r="I21" i="759"/>
  <c r="AF9" i="759"/>
  <c r="O9" i="759"/>
  <c r="M9" i="759"/>
  <c r="N9" i="759" s="1"/>
  <c r="K9" i="759"/>
  <c r="G9" i="759"/>
  <c r="O8" i="759"/>
  <c r="M8" i="759"/>
  <c r="N8" i="759" s="1"/>
  <c r="K8" i="759"/>
  <c r="G8" i="759"/>
  <c r="O7" i="759"/>
  <c r="M7" i="759"/>
  <c r="AF7" i="759" s="1"/>
  <c r="K7" i="759"/>
  <c r="G7" i="759"/>
  <c r="AF6" i="759"/>
  <c r="O6" i="759"/>
  <c r="N6" i="759"/>
  <c r="M6" i="759"/>
  <c r="AE6" i="759" s="1"/>
  <c r="K6" i="759"/>
  <c r="G6" i="759"/>
  <c r="AE5" i="759"/>
  <c r="O5" i="759"/>
  <c r="M5" i="759"/>
  <c r="AF5" i="759" s="1"/>
  <c r="K5" i="759"/>
  <c r="G5" i="759"/>
  <c r="H2" i="759"/>
  <c r="D1" i="759"/>
  <c r="F3" i="757" s="1"/>
  <c r="L140" i="758"/>
  <c r="J140" i="758"/>
  <c r="K140" i="758" s="1"/>
  <c r="I140" i="758"/>
  <c r="O140" i="758" s="1"/>
  <c r="O135" i="758"/>
  <c r="M135" i="758"/>
  <c r="K135" i="758"/>
  <c r="G135" i="758"/>
  <c r="O134" i="758"/>
  <c r="M134" i="758"/>
  <c r="AB134" i="758" s="1"/>
  <c r="K134" i="758"/>
  <c r="G134" i="758"/>
  <c r="AB133" i="758"/>
  <c r="O133" i="758"/>
  <c r="M133" i="758"/>
  <c r="N133" i="758" s="1"/>
  <c r="K133" i="758"/>
  <c r="G133" i="758"/>
  <c r="AA132" i="758"/>
  <c r="O132" i="758"/>
  <c r="M132" i="758"/>
  <c r="N132" i="758" s="1"/>
  <c r="K132" i="758"/>
  <c r="G132" i="758"/>
  <c r="O131" i="758"/>
  <c r="M131" i="758"/>
  <c r="K131" i="758"/>
  <c r="G131" i="758"/>
  <c r="O130" i="758"/>
  <c r="M130" i="758"/>
  <c r="AB130" i="758" s="1"/>
  <c r="K130" i="758"/>
  <c r="G130" i="758"/>
  <c r="AB129" i="758"/>
  <c r="O129" i="758"/>
  <c r="M129" i="758"/>
  <c r="N129" i="758" s="1"/>
  <c r="K129" i="758"/>
  <c r="G129" i="758"/>
  <c r="AA128" i="758"/>
  <c r="O128" i="758"/>
  <c r="M128" i="758"/>
  <c r="N128" i="758" s="1"/>
  <c r="K128" i="758"/>
  <c r="G128" i="758"/>
  <c r="O127" i="758"/>
  <c r="M127" i="758"/>
  <c r="K127" i="758"/>
  <c r="G127" i="758"/>
  <c r="O126" i="758"/>
  <c r="M126" i="758"/>
  <c r="AB126" i="758" s="1"/>
  <c r="K126" i="758"/>
  <c r="G126" i="758"/>
  <c r="AB125" i="758"/>
  <c r="O125" i="758"/>
  <c r="M125" i="758"/>
  <c r="N125" i="758" s="1"/>
  <c r="K125" i="758"/>
  <c r="G125" i="758"/>
  <c r="AB124" i="758"/>
  <c r="O124" i="758"/>
  <c r="N124" i="758"/>
  <c r="M124" i="758"/>
  <c r="K124" i="758"/>
  <c r="G124" i="758"/>
  <c r="L123" i="758"/>
  <c r="J123" i="758"/>
  <c r="K123" i="758" s="1"/>
  <c r="I123" i="758"/>
  <c r="O114" i="758"/>
  <c r="M114" i="758"/>
  <c r="N114" i="758" s="1"/>
  <c r="K114" i="758"/>
  <c r="G114" i="758"/>
  <c r="O113" i="758"/>
  <c r="M113" i="758"/>
  <c r="AB113" i="758" s="1"/>
  <c r="K113" i="758"/>
  <c r="G113" i="758"/>
  <c r="O112" i="758"/>
  <c r="M112" i="758"/>
  <c r="AA112" i="758" s="1"/>
  <c r="K112" i="758"/>
  <c r="G112" i="758"/>
  <c r="AB111" i="758"/>
  <c r="O111" i="758"/>
  <c r="N111" i="758"/>
  <c r="Q111" i="758" s="1"/>
  <c r="M111" i="758"/>
  <c r="AA111" i="758" s="1"/>
  <c r="K111" i="758"/>
  <c r="G111" i="758"/>
  <c r="O110" i="758"/>
  <c r="M110" i="758"/>
  <c r="N110" i="758" s="1"/>
  <c r="K110" i="758"/>
  <c r="G110" i="758"/>
  <c r="O109" i="758"/>
  <c r="M109" i="758"/>
  <c r="AB109" i="758" s="1"/>
  <c r="K109" i="758"/>
  <c r="G109" i="758"/>
  <c r="AA108" i="758"/>
  <c r="O108" i="758"/>
  <c r="N108" i="758"/>
  <c r="M108" i="758"/>
  <c r="AB108" i="758" s="1"/>
  <c r="K108" i="758"/>
  <c r="G108" i="758"/>
  <c r="O107" i="758"/>
  <c r="M107" i="758"/>
  <c r="AB107" i="758" s="1"/>
  <c r="K107" i="758"/>
  <c r="G107" i="758"/>
  <c r="L106" i="758"/>
  <c r="O106" i="758" s="1"/>
  <c r="J106" i="758"/>
  <c r="K106" i="758" s="1"/>
  <c r="I106" i="758"/>
  <c r="O94" i="758"/>
  <c r="M94" i="758"/>
  <c r="N94" i="758" s="1"/>
  <c r="K94" i="758"/>
  <c r="G94" i="758"/>
  <c r="O93" i="758"/>
  <c r="N93" i="758"/>
  <c r="M93" i="758"/>
  <c r="AB93" i="758" s="1"/>
  <c r="K93" i="758"/>
  <c r="G93" i="758"/>
  <c r="AB92" i="758"/>
  <c r="AA92" i="758"/>
  <c r="Q92" i="758"/>
  <c r="O92" i="758"/>
  <c r="N92" i="758"/>
  <c r="P92" i="758" s="1"/>
  <c r="M92" i="758"/>
  <c r="K92" i="758"/>
  <c r="G92" i="758"/>
  <c r="O91" i="758"/>
  <c r="M91" i="758"/>
  <c r="AB91" i="758" s="1"/>
  <c r="K91" i="758"/>
  <c r="G91" i="758"/>
  <c r="O90" i="758"/>
  <c r="M90" i="758"/>
  <c r="K90" i="758"/>
  <c r="G90" i="758"/>
  <c r="L89" i="758"/>
  <c r="O89" i="758" s="1"/>
  <c r="J89" i="758"/>
  <c r="K89" i="758" s="1"/>
  <c r="I89" i="758"/>
  <c r="AB75" i="758"/>
  <c r="AA75" i="758"/>
  <c r="O75" i="758"/>
  <c r="N75" i="758"/>
  <c r="Q75" i="758" s="1"/>
  <c r="M75" i="758"/>
  <c r="K75" i="758"/>
  <c r="G75" i="758"/>
  <c r="O74" i="758"/>
  <c r="M74" i="758"/>
  <c r="N74" i="758" s="1"/>
  <c r="K74" i="758"/>
  <c r="G74" i="758"/>
  <c r="AB73" i="758"/>
  <c r="AA73" i="758"/>
  <c r="O73" i="758"/>
  <c r="M73" i="758"/>
  <c r="K73" i="758"/>
  <c r="G73" i="758"/>
  <c r="O72" i="758"/>
  <c r="L72" i="758"/>
  <c r="J72" i="758"/>
  <c r="K72" i="758" s="1"/>
  <c r="I72" i="758"/>
  <c r="AB61" i="758"/>
  <c r="O61" i="758"/>
  <c r="M61" i="758"/>
  <c r="AA61" i="758" s="1"/>
  <c r="K61" i="758"/>
  <c r="G61" i="758"/>
  <c r="O60" i="758"/>
  <c r="M60" i="758"/>
  <c r="N60" i="758" s="1"/>
  <c r="K60" i="758"/>
  <c r="G60" i="758"/>
  <c r="O59" i="758"/>
  <c r="M59" i="758"/>
  <c r="AB59" i="758" s="1"/>
  <c r="K59" i="758"/>
  <c r="G59" i="758"/>
  <c r="AB58" i="758"/>
  <c r="AA58" i="758"/>
  <c r="O58" i="758"/>
  <c r="N58" i="758"/>
  <c r="M58" i="758"/>
  <c r="K58" i="758"/>
  <c r="G58" i="758"/>
  <c r="O57" i="758"/>
  <c r="M57" i="758"/>
  <c r="AA57" i="758" s="1"/>
  <c r="K57" i="758"/>
  <c r="G57" i="758"/>
  <c r="O56" i="758"/>
  <c r="M56" i="758"/>
  <c r="N56" i="758" s="1"/>
  <c r="K56" i="758"/>
  <c r="G56" i="758"/>
  <c r="L55" i="758"/>
  <c r="J55" i="758"/>
  <c r="K55" i="758" s="1"/>
  <c r="I55" i="758"/>
  <c r="O55" i="758" s="1"/>
  <c r="AB45" i="758"/>
  <c r="O45" i="758"/>
  <c r="N45" i="758"/>
  <c r="Q45" i="758" s="1"/>
  <c r="M45" i="758"/>
  <c r="AA45" i="758" s="1"/>
  <c r="K45" i="758"/>
  <c r="G45" i="758"/>
  <c r="O44" i="758"/>
  <c r="M44" i="758"/>
  <c r="N44" i="758" s="1"/>
  <c r="K44" i="758"/>
  <c r="G44" i="758"/>
  <c r="O43" i="758"/>
  <c r="M43" i="758"/>
  <c r="AB43" i="758" s="1"/>
  <c r="K43" i="758"/>
  <c r="G43" i="758"/>
  <c r="O42" i="758"/>
  <c r="N42" i="758"/>
  <c r="M42" i="758"/>
  <c r="AB42" i="758" s="1"/>
  <c r="K42" i="758"/>
  <c r="G42" i="758"/>
  <c r="AB41" i="758"/>
  <c r="O41" i="758"/>
  <c r="N41" i="758"/>
  <c r="Q41" i="758" s="1"/>
  <c r="M41" i="758"/>
  <c r="AA41" i="758" s="1"/>
  <c r="K41" i="758"/>
  <c r="G41" i="758"/>
  <c r="O40" i="758"/>
  <c r="M40" i="758"/>
  <c r="K40" i="758"/>
  <c r="G40" i="758"/>
  <c r="AA39" i="758"/>
  <c r="O39" i="758"/>
  <c r="M39" i="758"/>
  <c r="K39" i="758"/>
  <c r="G39" i="758"/>
  <c r="L38" i="758"/>
  <c r="O38" i="758" s="1"/>
  <c r="J38" i="758"/>
  <c r="K38" i="758" s="1"/>
  <c r="I38" i="758"/>
  <c r="AA24" i="758"/>
  <c r="O24" i="758"/>
  <c r="M24" i="758"/>
  <c r="N24" i="758" s="1"/>
  <c r="K24" i="758"/>
  <c r="G24" i="758"/>
  <c r="O23" i="758"/>
  <c r="M23" i="758"/>
  <c r="N23" i="758" s="1"/>
  <c r="K23" i="758"/>
  <c r="G23" i="758"/>
  <c r="O22" i="758"/>
  <c r="N22" i="758"/>
  <c r="Q22" i="758" s="1"/>
  <c r="M22" i="758"/>
  <c r="K22" i="758"/>
  <c r="G22" i="758"/>
  <c r="L21" i="758"/>
  <c r="K21" i="758"/>
  <c r="J21" i="758"/>
  <c r="I21" i="758"/>
  <c r="O9" i="758"/>
  <c r="M9" i="758"/>
  <c r="AB9" i="758" s="1"/>
  <c r="K9" i="758"/>
  <c r="G9" i="758"/>
  <c r="O8" i="758"/>
  <c r="M8" i="758"/>
  <c r="AA8" i="758" s="1"/>
  <c r="K8" i="758"/>
  <c r="G8" i="758"/>
  <c r="O7" i="758"/>
  <c r="M7" i="758"/>
  <c r="N7" i="758" s="1"/>
  <c r="K7" i="758"/>
  <c r="G7" i="758"/>
  <c r="O6" i="758"/>
  <c r="M6" i="758"/>
  <c r="AB6" i="758" s="1"/>
  <c r="K6" i="758"/>
  <c r="G6" i="758"/>
  <c r="O5" i="758"/>
  <c r="M5" i="758"/>
  <c r="AB5" i="758" s="1"/>
  <c r="K5" i="758"/>
  <c r="G5" i="758"/>
  <c r="H2" i="758"/>
  <c r="D1" i="758"/>
  <c r="X34" i="757"/>
  <c r="W34" i="757"/>
  <c r="V34" i="757"/>
  <c r="P34" i="757"/>
  <c r="O34" i="757"/>
  <c r="N34" i="757"/>
  <c r="M34" i="757"/>
  <c r="G34" i="757"/>
  <c r="N16" i="757"/>
  <c r="M16" i="757"/>
  <c r="J16" i="757"/>
  <c r="I16" i="757"/>
  <c r="H16" i="757"/>
  <c r="G16" i="757"/>
  <c r="F16" i="757"/>
  <c r="E16" i="757"/>
  <c r="I8" i="757"/>
  <c r="F8" i="757"/>
  <c r="M7" i="757"/>
  <c r="K7" i="757"/>
  <c r="I7" i="757"/>
  <c r="G7" i="757"/>
  <c r="F7" i="757"/>
  <c r="E7" i="757"/>
  <c r="M6" i="757"/>
  <c r="K6" i="757"/>
  <c r="I6" i="757"/>
  <c r="G6" i="757"/>
  <c r="F6" i="757"/>
  <c r="E6" i="757"/>
  <c r="AD140" i="756"/>
  <c r="Z140" i="756"/>
  <c r="Y140" i="756"/>
  <c r="L140" i="756"/>
  <c r="J140" i="756"/>
  <c r="K140" i="756" s="1"/>
  <c r="I140" i="756"/>
  <c r="O126" i="756"/>
  <c r="M126" i="756"/>
  <c r="AF126" i="756" s="1"/>
  <c r="K126" i="756"/>
  <c r="G126" i="756"/>
  <c r="O125" i="756"/>
  <c r="M125" i="756"/>
  <c r="K125" i="756"/>
  <c r="G125" i="756"/>
  <c r="AE124" i="756"/>
  <c r="O124" i="756"/>
  <c r="M124" i="756"/>
  <c r="N124" i="756" s="1"/>
  <c r="K124" i="756"/>
  <c r="G124" i="756"/>
  <c r="AD123" i="756"/>
  <c r="Z123" i="756"/>
  <c r="Y123" i="756"/>
  <c r="L123" i="756"/>
  <c r="O123" i="756" s="1"/>
  <c r="J123" i="756"/>
  <c r="K123" i="756" s="1"/>
  <c r="I123" i="756"/>
  <c r="O109" i="756"/>
  <c r="M109" i="756"/>
  <c r="K109" i="756"/>
  <c r="G109" i="756"/>
  <c r="AE108" i="756"/>
  <c r="O108" i="756"/>
  <c r="M108" i="756"/>
  <c r="N108" i="756" s="1"/>
  <c r="K108" i="756"/>
  <c r="G108" i="756"/>
  <c r="O107" i="756"/>
  <c r="M107" i="756"/>
  <c r="N107" i="756" s="1"/>
  <c r="K107" i="756"/>
  <c r="G107" i="756"/>
  <c r="AD106" i="756"/>
  <c r="Z106" i="756"/>
  <c r="Y106" i="756"/>
  <c r="L106" i="756"/>
  <c r="J106" i="756"/>
  <c r="I106" i="756"/>
  <c r="O91" i="756"/>
  <c r="M91" i="756"/>
  <c r="N91" i="756" s="1"/>
  <c r="K91" i="756"/>
  <c r="G91" i="756"/>
  <c r="O90" i="756"/>
  <c r="M90" i="756"/>
  <c r="K90" i="756"/>
  <c r="G90" i="756"/>
  <c r="AD89" i="756"/>
  <c r="Z89" i="756"/>
  <c r="Y89" i="756"/>
  <c r="L89" i="756"/>
  <c r="O89" i="756" s="1"/>
  <c r="J89" i="756"/>
  <c r="I89" i="756"/>
  <c r="K89" i="756" s="1"/>
  <c r="AE75" i="756"/>
  <c r="O75" i="756"/>
  <c r="N75" i="756"/>
  <c r="Q75" i="756" s="1"/>
  <c r="M75" i="756"/>
  <c r="AF75" i="756" s="1"/>
  <c r="K75" i="756"/>
  <c r="G75" i="756"/>
  <c r="O74" i="756"/>
  <c r="M74" i="756"/>
  <c r="M89" i="756" s="1"/>
  <c r="K74" i="756"/>
  <c r="G74" i="756"/>
  <c r="AF73" i="756"/>
  <c r="AE73" i="756"/>
  <c r="O73" i="756"/>
  <c r="N73" i="756"/>
  <c r="Q73" i="756" s="1"/>
  <c r="M73" i="756"/>
  <c r="K73" i="756"/>
  <c r="G73" i="756"/>
  <c r="AD72" i="756"/>
  <c r="Z72" i="756"/>
  <c r="Y72" i="756"/>
  <c r="L72" i="756"/>
  <c r="O72" i="756" s="1"/>
  <c r="J72" i="756"/>
  <c r="K72" i="756" s="1"/>
  <c r="I72" i="756"/>
  <c r="AF63" i="756"/>
  <c r="AE63" i="756"/>
  <c r="O63" i="756"/>
  <c r="N63" i="756"/>
  <c r="M63" i="756"/>
  <c r="K63" i="756"/>
  <c r="G63" i="756"/>
  <c r="O62" i="756"/>
  <c r="M62" i="756"/>
  <c r="K62" i="756"/>
  <c r="G62" i="756"/>
  <c r="O61" i="756"/>
  <c r="M61" i="756"/>
  <c r="N61" i="756" s="1"/>
  <c r="K61" i="756"/>
  <c r="G61" i="756"/>
  <c r="O60" i="756"/>
  <c r="M60" i="756"/>
  <c r="AF60" i="756" s="1"/>
  <c r="K60" i="756"/>
  <c r="G60" i="756"/>
  <c r="AF59" i="756"/>
  <c r="AE59" i="756"/>
  <c r="O59" i="756"/>
  <c r="N59" i="756"/>
  <c r="M59" i="756"/>
  <c r="K59" i="756"/>
  <c r="G59" i="756"/>
  <c r="O58" i="756"/>
  <c r="M58" i="756"/>
  <c r="K58" i="756"/>
  <c r="G58" i="756"/>
  <c r="O57" i="756"/>
  <c r="M57" i="756"/>
  <c r="N57" i="756" s="1"/>
  <c r="K57" i="756"/>
  <c r="G57" i="756"/>
  <c r="O56" i="756"/>
  <c r="M56" i="756"/>
  <c r="N56" i="756" s="1"/>
  <c r="K56" i="756"/>
  <c r="G56" i="756"/>
  <c r="AD55" i="756"/>
  <c r="Z55" i="756"/>
  <c r="Y55" i="756"/>
  <c r="L55" i="756"/>
  <c r="J55" i="756"/>
  <c r="I55" i="756"/>
  <c r="O44" i="756"/>
  <c r="M44" i="756"/>
  <c r="N44" i="756" s="1"/>
  <c r="K44" i="756"/>
  <c r="G44" i="756"/>
  <c r="O43" i="756"/>
  <c r="M43" i="756"/>
  <c r="AF43" i="756" s="1"/>
  <c r="K43" i="756"/>
  <c r="G43" i="756"/>
  <c r="O42" i="756"/>
  <c r="M42" i="756"/>
  <c r="K42" i="756"/>
  <c r="G42" i="756"/>
  <c r="AE41" i="756"/>
  <c r="O41" i="756"/>
  <c r="M41" i="756"/>
  <c r="AF41" i="756" s="1"/>
  <c r="K41" i="756"/>
  <c r="G41" i="756"/>
  <c r="O40" i="756"/>
  <c r="M40" i="756"/>
  <c r="N40" i="756" s="1"/>
  <c r="K40" i="756"/>
  <c r="G40" i="756"/>
  <c r="O39" i="756"/>
  <c r="N39" i="756"/>
  <c r="M39" i="756"/>
  <c r="AF39" i="756" s="1"/>
  <c r="K39" i="756"/>
  <c r="G39" i="756"/>
  <c r="AD38" i="756"/>
  <c r="Z38" i="756"/>
  <c r="Y38" i="756"/>
  <c r="L38" i="756"/>
  <c r="J38" i="756"/>
  <c r="I38" i="756"/>
  <c r="O38" i="756" s="1"/>
  <c r="AF28" i="756"/>
  <c r="AE28" i="756"/>
  <c r="O28" i="756"/>
  <c r="M28" i="756"/>
  <c r="N28" i="756" s="1"/>
  <c r="Q28" i="756" s="1"/>
  <c r="K28" i="756"/>
  <c r="G28" i="756"/>
  <c r="O27" i="756"/>
  <c r="M27" i="756"/>
  <c r="AF27" i="756" s="1"/>
  <c r="K27" i="756"/>
  <c r="G27" i="756"/>
  <c r="O26" i="756"/>
  <c r="M26" i="756"/>
  <c r="AF26" i="756" s="1"/>
  <c r="K26" i="756"/>
  <c r="G26" i="756"/>
  <c r="AF25" i="756"/>
  <c r="O25" i="756"/>
  <c r="N25" i="756"/>
  <c r="M25" i="756"/>
  <c r="AE25" i="756" s="1"/>
  <c r="K25" i="756"/>
  <c r="G25" i="756"/>
  <c r="O24" i="756"/>
  <c r="M24" i="756"/>
  <c r="AF24" i="756" s="1"/>
  <c r="K24" i="756"/>
  <c r="G24" i="756"/>
  <c r="O23" i="756"/>
  <c r="M23" i="756"/>
  <c r="M38" i="756" s="1"/>
  <c r="K23" i="756"/>
  <c r="G23" i="756"/>
  <c r="O22" i="756"/>
  <c r="M22" i="756"/>
  <c r="N22" i="756" s="1"/>
  <c r="K22" i="756"/>
  <c r="G22" i="756"/>
  <c r="AD21" i="756"/>
  <c r="Z21" i="756"/>
  <c r="Y21" i="756"/>
  <c r="L21" i="756"/>
  <c r="J21" i="756"/>
  <c r="K21" i="756" s="1"/>
  <c r="I21" i="756"/>
  <c r="AF9" i="756"/>
  <c r="O9" i="756"/>
  <c r="M9" i="756"/>
  <c r="AE9" i="756" s="1"/>
  <c r="K9" i="756"/>
  <c r="G9" i="756"/>
  <c r="O8" i="756"/>
  <c r="M8" i="756"/>
  <c r="K8" i="756"/>
  <c r="G8" i="756"/>
  <c r="O7" i="756"/>
  <c r="M7" i="756"/>
  <c r="N7" i="756" s="1"/>
  <c r="K7" i="756"/>
  <c r="G7" i="756"/>
  <c r="O6" i="756"/>
  <c r="M6" i="756"/>
  <c r="AF6" i="756" s="1"/>
  <c r="K6" i="756"/>
  <c r="G6" i="756"/>
  <c r="O5" i="756"/>
  <c r="N5" i="756"/>
  <c r="M5" i="756"/>
  <c r="AF5" i="756" s="1"/>
  <c r="K5" i="756"/>
  <c r="Q5" i="756" s="1"/>
  <c r="G5" i="756"/>
  <c r="AD2" i="756"/>
  <c r="R6" i="754" s="1"/>
  <c r="H2" i="756"/>
  <c r="D1" i="756"/>
  <c r="L140" i="755"/>
  <c r="J140" i="755"/>
  <c r="I140" i="755"/>
  <c r="AA135" i="755"/>
  <c r="O135" i="755"/>
  <c r="M135" i="755"/>
  <c r="N135" i="755" s="1"/>
  <c r="K135" i="755"/>
  <c r="G135" i="755"/>
  <c r="O134" i="755"/>
  <c r="M134" i="755"/>
  <c r="N134" i="755" s="1"/>
  <c r="K134" i="755"/>
  <c r="G134" i="755"/>
  <c r="AB133" i="755"/>
  <c r="O133" i="755"/>
  <c r="N133" i="755"/>
  <c r="M133" i="755"/>
  <c r="AA133" i="755" s="1"/>
  <c r="K133" i="755"/>
  <c r="G133" i="755"/>
  <c r="O132" i="755"/>
  <c r="N132" i="755"/>
  <c r="Q132" i="755" s="1"/>
  <c r="M132" i="755"/>
  <c r="AB132" i="755" s="1"/>
  <c r="K132" i="755"/>
  <c r="G132" i="755"/>
  <c r="O131" i="755"/>
  <c r="M131" i="755"/>
  <c r="N131" i="755" s="1"/>
  <c r="K131" i="755"/>
  <c r="G131" i="755"/>
  <c r="AA130" i="755"/>
  <c r="O130" i="755"/>
  <c r="M130" i="755"/>
  <c r="N130" i="755" s="1"/>
  <c r="K130" i="755"/>
  <c r="G130" i="755"/>
  <c r="AA129" i="755"/>
  <c r="O129" i="755"/>
  <c r="N129" i="755"/>
  <c r="M129" i="755"/>
  <c r="AB129" i="755" s="1"/>
  <c r="K129" i="755"/>
  <c r="G129" i="755"/>
  <c r="AB128" i="755"/>
  <c r="AA128" i="755"/>
  <c r="O128" i="755"/>
  <c r="M128" i="755"/>
  <c r="N128" i="755" s="1"/>
  <c r="Q128" i="755" s="1"/>
  <c r="K128" i="755"/>
  <c r="G128" i="755"/>
  <c r="O127" i="755"/>
  <c r="M127" i="755"/>
  <c r="N127" i="755" s="1"/>
  <c r="K127" i="755"/>
  <c r="G127" i="755"/>
  <c r="O126" i="755"/>
  <c r="M126" i="755"/>
  <c r="K126" i="755"/>
  <c r="G126" i="755"/>
  <c r="AA125" i="755"/>
  <c r="O125" i="755"/>
  <c r="N125" i="755"/>
  <c r="M125" i="755"/>
  <c r="AB125" i="755" s="1"/>
  <c r="K125" i="755"/>
  <c r="Q125" i="755" s="1"/>
  <c r="G125" i="755"/>
  <c r="O124" i="755"/>
  <c r="M124" i="755"/>
  <c r="AA124" i="755" s="1"/>
  <c r="K124" i="755"/>
  <c r="G124" i="755"/>
  <c r="L123" i="755"/>
  <c r="O123" i="755" s="1"/>
  <c r="J123" i="755"/>
  <c r="K123" i="755" s="1"/>
  <c r="I123" i="755"/>
  <c r="AB114" i="755"/>
  <c r="O114" i="755"/>
  <c r="M114" i="755"/>
  <c r="AA114" i="755" s="1"/>
  <c r="K114" i="755"/>
  <c r="G114" i="755"/>
  <c r="O113" i="755"/>
  <c r="M113" i="755"/>
  <c r="N113" i="755" s="1"/>
  <c r="K113" i="755"/>
  <c r="G113" i="755"/>
  <c r="O112" i="755"/>
  <c r="M112" i="755"/>
  <c r="AB112" i="755" s="1"/>
  <c r="K112" i="755"/>
  <c r="G112" i="755"/>
  <c r="O111" i="755"/>
  <c r="M111" i="755"/>
  <c r="AA111" i="755" s="1"/>
  <c r="K111" i="755"/>
  <c r="G111" i="755"/>
  <c r="O110" i="755"/>
  <c r="M110" i="755"/>
  <c r="K110" i="755"/>
  <c r="G110" i="755"/>
  <c r="O109" i="755"/>
  <c r="M109" i="755"/>
  <c r="N109" i="755" s="1"/>
  <c r="K109" i="755"/>
  <c r="G109" i="755"/>
  <c r="O108" i="755"/>
  <c r="M108" i="755"/>
  <c r="AB108" i="755" s="1"/>
  <c r="K108" i="755"/>
  <c r="G108" i="755"/>
  <c r="O107" i="755"/>
  <c r="M107" i="755"/>
  <c r="AB107" i="755" s="1"/>
  <c r="K107" i="755"/>
  <c r="G107" i="755"/>
  <c r="L106" i="755"/>
  <c r="J106" i="755"/>
  <c r="I106" i="755"/>
  <c r="O94" i="755"/>
  <c r="N94" i="755"/>
  <c r="Q94" i="755" s="1"/>
  <c r="M94" i="755"/>
  <c r="AB94" i="755" s="1"/>
  <c r="K94" i="755"/>
  <c r="G94" i="755"/>
  <c r="AB93" i="755"/>
  <c r="AA93" i="755"/>
  <c r="O93" i="755"/>
  <c r="M93" i="755"/>
  <c r="N93" i="755" s="1"/>
  <c r="K93" i="755"/>
  <c r="G93" i="755"/>
  <c r="O92" i="755"/>
  <c r="M92" i="755"/>
  <c r="K92" i="755"/>
  <c r="G92" i="755"/>
  <c r="AA91" i="755"/>
  <c r="O91" i="755"/>
  <c r="M91" i="755"/>
  <c r="AB91" i="755" s="1"/>
  <c r="K91" i="755"/>
  <c r="G91" i="755"/>
  <c r="O90" i="755"/>
  <c r="M90" i="755"/>
  <c r="AB90" i="755" s="1"/>
  <c r="K90" i="755"/>
  <c r="G90" i="755"/>
  <c r="L89" i="755"/>
  <c r="J89" i="755"/>
  <c r="I89" i="755"/>
  <c r="AA75" i="755"/>
  <c r="O75" i="755"/>
  <c r="M75" i="755"/>
  <c r="N75" i="755" s="1"/>
  <c r="K75" i="755"/>
  <c r="G75" i="755"/>
  <c r="AA74" i="755"/>
  <c r="O74" i="755"/>
  <c r="M74" i="755"/>
  <c r="N74" i="755" s="1"/>
  <c r="K74" i="755"/>
  <c r="G74" i="755"/>
  <c r="AB73" i="755"/>
  <c r="AA73" i="755"/>
  <c r="O73" i="755"/>
  <c r="N73" i="755"/>
  <c r="Q73" i="755" s="1"/>
  <c r="M73" i="755"/>
  <c r="M89" i="755" s="1"/>
  <c r="K73" i="755"/>
  <c r="G73" i="755"/>
  <c r="L72" i="755"/>
  <c r="J72" i="755"/>
  <c r="K72" i="755" s="1"/>
  <c r="I72" i="755"/>
  <c r="O61" i="755"/>
  <c r="M61" i="755"/>
  <c r="AB61" i="755" s="1"/>
  <c r="K61" i="755"/>
  <c r="G61" i="755"/>
  <c r="AB60" i="755"/>
  <c r="O60" i="755"/>
  <c r="M60" i="755"/>
  <c r="AA60" i="755" s="1"/>
  <c r="K60" i="755"/>
  <c r="G60" i="755"/>
  <c r="O59" i="755"/>
  <c r="M59" i="755"/>
  <c r="N59" i="755" s="1"/>
  <c r="K59" i="755"/>
  <c r="G59" i="755"/>
  <c r="O58" i="755"/>
  <c r="M58" i="755"/>
  <c r="AB58" i="755" s="1"/>
  <c r="K58" i="755"/>
  <c r="G58" i="755"/>
  <c r="O57" i="755"/>
  <c r="M57" i="755"/>
  <c r="AB57" i="755" s="1"/>
  <c r="K57" i="755"/>
  <c r="G57" i="755"/>
  <c r="O56" i="755"/>
  <c r="M56" i="755"/>
  <c r="AB56" i="755" s="1"/>
  <c r="K56" i="755"/>
  <c r="G56" i="755"/>
  <c r="L55" i="755"/>
  <c r="J55" i="755"/>
  <c r="I55" i="755"/>
  <c r="K55" i="755" s="1"/>
  <c r="AB45" i="755"/>
  <c r="O45" i="755"/>
  <c r="N45" i="755"/>
  <c r="M45" i="755"/>
  <c r="AA45" i="755" s="1"/>
  <c r="K45" i="755"/>
  <c r="G45" i="755"/>
  <c r="O44" i="755"/>
  <c r="N44" i="755"/>
  <c r="M44" i="755"/>
  <c r="AB44" i="755" s="1"/>
  <c r="K44" i="755"/>
  <c r="G44" i="755"/>
  <c r="O43" i="755"/>
  <c r="M43" i="755"/>
  <c r="AB43" i="755" s="1"/>
  <c r="K43" i="755"/>
  <c r="G43" i="755"/>
  <c r="O42" i="755"/>
  <c r="M42" i="755"/>
  <c r="AB42" i="755" s="1"/>
  <c r="K42" i="755"/>
  <c r="G42" i="755"/>
  <c r="AB41" i="755"/>
  <c r="Q41" i="755"/>
  <c r="O41" i="755"/>
  <c r="N41" i="755"/>
  <c r="P41" i="755" s="1"/>
  <c r="M41" i="755"/>
  <c r="AA41" i="755" s="1"/>
  <c r="K41" i="755"/>
  <c r="G41" i="755"/>
  <c r="AB40" i="755"/>
  <c r="O40" i="755"/>
  <c r="M40" i="755"/>
  <c r="AA40" i="755" s="1"/>
  <c r="K40" i="755"/>
  <c r="G40" i="755"/>
  <c r="O39" i="755"/>
  <c r="M39" i="755"/>
  <c r="K39" i="755"/>
  <c r="G39" i="755"/>
  <c r="L38" i="755"/>
  <c r="J38" i="755"/>
  <c r="I38" i="755"/>
  <c r="O24" i="755"/>
  <c r="N24" i="755"/>
  <c r="Q24" i="755" s="1"/>
  <c r="M24" i="755"/>
  <c r="AB24" i="755" s="1"/>
  <c r="K24" i="755"/>
  <c r="G24" i="755"/>
  <c r="O23" i="755"/>
  <c r="M23" i="755"/>
  <c r="K23" i="755"/>
  <c r="G23" i="755"/>
  <c r="O22" i="755"/>
  <c r="M22" i="755"/>
  <c r="AB22" i="755" s="1"/>
  <c r="K22" i="755"/>
  <c r="G22" i="755"/>
  <c r="L21" i="755"/>
  <c r="O21" i="755" s="1"/>
  <c r="J21" i="755"/>
  <c r="I21" i="755"/>
  <c r="K21" i="755" s="1"/>
  <c r="O9" i="755"/>
  <c r="M9" i="755"/>
  <c r="AB9" i="755" s="1"/>
  <c r="K9" i="755"/>
  <c r="G9" i="755"/>
  <c r="O8" i="755"/>
  <c r="M8" i="755"/>
  <c r="AB8" i="755" s="1"/>
  <c r="K8" i="755"/>
  <c r="G8" i="755"/>
  <c r="O7" i="755"/>
  <c r="M7" i="755"/>
  <c r="K7" i="755"/>
  <c r="G7" i="755"/>
  <c r="AB6" i="755"/>
  <c r="AA6" i="755"/>
  <c r="O6" i="755"/>
  <c r="M6" i="755"/>
  <c r="N6" i="755" s="1"/>
  <c r="K6" i="755"/>
  <c r="G6" i="755"/>
  <c r="O5" i="755"/>
  <c r="M5" i="755"/>
  <c r="K5" i="755"/>
  <c r="G5" i="755"/>
  <c r="H2" i="755"/>
  <c r="D1" i="755"/>
  <c r="F3" i="754" s="1"/>
  <c r="X34" i="754"/>
  <c r="W34" i="754"/>
  <c r="M8" i="754" s="1"/>
  <c r="V34" i="754"/>
  <c r="P34" i="754"/>
  <c r="O34" i="754"/>
  <c r="N34" i="754"/>
  <c r="M34" i="754"/>
  <c r="G34" i="754"/>
  <c r="N16" i="754"/>
  <c r="M16" i="754"/>
  <c r="I8" i="754" s="1"/>
  <c r="J16" i="754"/>
  <c r="I16" i="754"/>
  <c r="H16" i="754"/>
  <c r="G16" i="754"/>
  <c r="F16" i="754"/>
  <c r="E16" i="754"/>
  <c r="F8" i="754"/>
  <c r="M7" i="754"/>
  <c r="K7" i="754"/>
  <c r="I7" i="754"/>
  <c r="G7" i="754"/>
  <c r="F7" i="754"/>
  <c r="E7" i="754"/>
  <c r="M6" i="754"/>
  <c r="K6" i="754"/>
  <c r="I6" i="754"/>
  <c r="G6" i="754"/>
  <c r="F6" i="754"/>
  <c r="E6" i="754"/>
  <c r="N124" i="759" l="1"/>
  <c r="AF124" i="759"/>
  <c r="AE124" i="759"/>
  <c r="M140" i="759"/>
  <c r="AF140" i="759" s="1"/>
  <c r="AG124" i="759" s="1"/>
  <c r="AA56" i="770"/>
  <c r="M72" i="770"/>
  <c r="AB56" i="770"/>
  <c r="Q62" i="759"/>
  <c r="P62" i="759"/>
  <c r="AB91" i="761"/>
  <c r="AA91" i="761"/>
  <c r="AB110" i="761"/>
  <c r="N110" i="761"/>
  <c r="Q110" i="761" s="1"/>
  <c r="AE44" i="762"/>
  <c r="AF44" i="762"/>
  <c r="AB7" i="764"/>
  <c r="AA7" i="764"/>
  <c r="N60" i="764"/>
  <c r="P60" i="764" s="1"/>
  <c r="AA60" i="764"/>
  <c r="AF43" i="768"/>
  <c r="AE43" i="768"/>
  <c r="N43" i="768"/>
  <c r="N56" i="770"/>
  <c r="Q56" i="770" s="1"/>
  <c r="AB9" i="773"/>
  <c r="AA9" i="773"/>
  <c r="P45" i="755"/>
  <c r="Q45" i="755"/>
  <c r="P42" i="758"/>
  <c r="Q42" i="758"/>
  <c r="AB93" i="767"/>
  <c r="AA93" i="767"/>
  <c r="N93" i="767"/>
  <c r="M106" i="767"/>
  <c r="N106" i="767" s="1"/>
  <c r="Q106" i="767" s="1"/>
  <c r="R90" i="767" s="1"/>
  <c r="AE7" i="768"/>
  <c r="AF7" i="768"/>
  <c r="N7" i="768"/>
  <c r="Q43" i="768"/>
  <c r="Q74" i="768"/>
  <c r="P74" i="768"/>
  <c r="H1" i="755"/>
  <c r="N41" i="756"/>
  <c r="AF27" i="759"/>
  <c r="AE27" i="759"/>
  <c r="P60" i="761"/>
  <c r="Q60" i="761"/>
  <c r="N91" i="761"/>
  <c r="P91" i="761" s="1"/>
  <c r="N7" i="764"/>
  <c r="Q7" i="764" s="1"/>
  <c r="K21" i="765"/>
  <c r="AE40" i="762"/>
  <c r="AF40" i="762"/>
  <c r="AB92" i="755"/>
  <c r="AA92" i="755"/>
  <c r="N92" i="755"/>
  <c r="Q92" i="755" s="1"/>
  <c r="K38" i="756"/>
  <c r="Q24" i="759"/>
  <c r="AF90" i="759"/>
  <c r="AE90" i="759"/>
  <c r="P108" i="759"/>
  <c r="K21" i="762"/>
  <c r="N127" i="767"/>
  <c r="AA127" i="767"/>
  <c r="P27" i="768"/>
  <c r="Q92" i="770"/>
  <c r="P92" i="770"/>
  <c r="AE74" i="774"/>
  <c r="AF74" i="774"/>
  <c r="N91" i="762"/>
  <c r="M106" i="762"/>
  <c r="AE91" i="762"/>
  <c r="M72" i="764"/>
  <c r="AB72" i="764" s="1"/>
  <c r="AC56" i="764" s="1"/>
  <c r="AA56" i="764"/>
  <c r="N74" i="764"/>
  <c r="AB74" i="764"/>
  <c r="AA74" i="764"/>
  <c r="AB129" i="773"/>
  <c r="N129" i="773"/>
  <c r="AE91" i="774"/>
  <c r="AF91" i="774"/>
  <c r="N91" i="774"/>
  <c r="N42" i="755"/>
  <c r="Q42" i="755" s="1"/>
  <c r="M38" i="758"/>
  <c r="AA22" i="758"/>
  <c r="N112" i="758"/>
  <c r="N90" i="759"/>
  <c r="Q90" i="759" s="1"/>
  <c r="N58" i="768"/>
  <c r="AF58" i="768"/>
  <c r="AE58" i="768"/>
  <c r="P110" i="773"/>
  <c r="Q110" i="773"/>
  <c r="Q55" i="776"/>
  <c r="R39" i="776" s="1"/>
  <c r="P55" i="776"/>
  <c r="P93" i="755"/>
  <c r="Q93" i="755"/>
  <c r="AB22" i="758"/>
  <c r="N40" i="758"/>
  <c r="AA40" i="758"/>
  <c r="AB40" i="758"/>
  <c r="AB112" i="758"/>
  <c r="AE59" i="759"/>
  <c r="AE63" i="759"/>
  <c r="AB57" i="761"/>
  <c r="N57" i="761"/>
  <c r="Q57" i="761" s="1"/>
  <c r="N42" i="764"/>
  <c r="Q42" i="764" s="1"/>
  <c r="N130" i="764"/>
  <c r="AB130" i="764"/>
  <c r="AA130" i="764"/>
  <c r="AF56" i="765"/>
  <c r="AE56" i="765"/>
  <c r="N111" i="767"/>
  <c r="Q111" i="767" s="1"/>
  <c r="AB60" i="767"/>
  <c r="AA60" i="767"/>
  <c r="N60" i="767"/>
  <c r="Z2" i="759"/>
  <c r="P6" i="757" s="1"/>
  <c r="AF59" i="759"/>
  <c r="AF63" i="759"/>
  <c r="K21" i="761"/>
  <c r="O21" i="761"/>
  <c r="AE7" i="765"/>
  <c r="AF7" i="765"/>
  <c r="AF24" i="768"/>
  <c r="N24" i="768"/>
  <c r="P107" i="773"/>
  <c r="Q107" i="773"/>
  <c r="N135" i="767"/>
  <c r="AB135" i="767"/>
  <c r="AA135" i="767"/>
  <c r="AF42" i="756"/>
  <c r="AE42" i="756"/>
  <c r="N42" i="756"/>
  <c r="Q42" i="756" s="1"/>
  <c r="M72" i="767"/>
  <c r="N72" i="767" s="1"/>
  <c r="AB56" i="767"/>
  <c r="AA56" i="767"/>
  <c r="N56" i="767"/>
  <c r="Q125" i="773"/>
  <c r="P125" i="773"/>
  <c r="P58" i="758"/>
  <c r="Q58" i="758"/>
  <c r="N22" i="755"/>
  <c r="AD2" i="759"/>
  <c r="R6" i="757" s="1"/>
  <c r="Q42" i="759"/>
  <c r="P42" i="759"/>
  <c r="K89" i="762"/>
  <c r="O38" i="764"/>
  <c r="M55" i="765"/>
  <c r="N39" i="765"/>
  <c r="P39" i="765" s="1"/>
  <c r="M123" i="767"/>
  <c r="Q22" i="756"/>
  <c r="M21" i="768"/>
  <c r="K140" i="770"/>
  <c r="P39" i="768"/>
  <c r="Q39" i="768"/>
  <c r="P92" i="776"/>
  <c r="Q92" i="776"/>
  <c r="AB43" i="767"/>
  <c r="N43" i="767"/>
  <c r="AE57" i="774"/>
  <c r="AF57" i="774"/>
  <c r="N57" i="774"/>
  <c r="Q57" i="774" s="1"/>
  <c r="AE22" i="756"/>
  <c r="AE58" i="756"/>
  <c r="AF58" i="756"/>
  <c r="AB135" i="758"/>
  <c r="N135" i="758"/>
  <c r="Q135" i="758" s="1"/>
  <c r="M38" i="759"/>
  <c r="AF22" i="759"/>
  <c r="AE22" i="759"/>
  <c r="AA6" i="761"/>
  <c r="AB6" i="761"/>
  <c r="AF39" i="765"/>
  <c r="AF60" i="762"/>
  <c r="N60" i="762"/>
  <c r="Q60" i="762" s="1"/>
  <c r="AE39" i="765"/>
  <c r="Q22" i="759"/>
  <c r="P22" i="759"/>
  <c r="P6" i="761"/>
  <c r="Q6" i="761"/>
  <c r="AB6" i="764"/>
  <c r="N6" i="764"/>
  <c r="AD2" i="765"/>
  <c r="R6" i="763" s="1"/>
  <c r="M89" i="765"/>
  <c r="N89" i="765" s="1"/>
  <c r="P6" i="767"/>
  <c r="N43" i="774"/>
  <c r="AF43" i="774"/>
  <c r="AE43" i="774"/>
  <c r="O21" i="758"/>
  <c r="H1" i="758"/>
  <c r="P108" i="780"/>
  <c r="Q108" i="780"/>
  <c r="P25" i="756"/>
  <c r="Q25" i="756"/>
  <c r="AA9" i="761"/>
  <c r="AB9" i="761"/>
  <c r="AF24" i="759"/>
  <c r="AA22" i="755"/>
  <c r="AE62" i="756"/>
  <c r="AF62" i="756"/>
  <c r="M106" i="756"/>
  <c r="N106" i="756" s="1"/>
  <c r="P106" i="756" s="1"/>
  <c r="N90" i="756"/>
  <c r="Q90" i="756" s="1"/>
  <c r="AF125" i="756"/>
  <c r="AE125" i="756"/>
  <c r="N125" i="756"/>
  <c r="M106" i="758"/>
  <c r="AA90" i="758"/>
  <c r="AB43" i="764"/>
  <c r="AA43" i="764"/>
  <c r="O21" i="768"/>
  <c r="H1" i="768"/>
  <c r="AE24" i="768"/>
  <c r="AA7" i="755"/>
  <c r="AB7" i="755"/>
  <c r="AA110" i="755"/>
  <c r="AB110" i="755"/>
  <c r="AA89" i="755"/>
  <c r="AB89" i="755"/>
  <c r="AC73" i="755" s="1"/>
  <c r="AF90" i="756"/>
  <c r="AB131" i="758"/>
  <c r="N131" i="758"/>
  <c r="Q131" i="758" s="1"/>
  <c r="N94" i="764"/>
  <c r="Q94" i="764" s="1"/>
  <c r="Y2" i="768"/>
  <c r="O6" i="766" s="1"/>
  <c r="N90" i="768"/>
  <c r="M106" i="768"/>
  <c r="N106" i="768" s="1"/>
  <c r="AF90" i="768"/>
  <c r="AE90" i="768"/>
  <c r="AA110" i="770"/>
  <c r="N110" i="770"/>
  <c r="AB107" i="770"/>
  <c r="AA107" i="770"/>
  <c r="N107" i="770"/>
  <c r="Q107" i="770" s="1"/>
  <c r="Q56" i="780"/>
  <c r="P56" i="780"/>
  <c r="Z2" i="756"/>
  <c r="P6" i="754" s="1"/>
  <c r="AF22" i="756"/>
  <c r="AE90" i="756"/>
  <c r="AA113" i="761"/>
  <c r="AB113" i="761"/>
  <c r="N23" i="755"/>
  <c r="Q23" i="755" s="1"/>
  <c r="AA23" i="755"/>
  <c r="AE8" i="756"/>
  <c r="AF8" i="756"/>
  <c r="AF43" i="759"/>
  <c r="AE43" i="759"/>
  <c r="N44" i="761"/>
  <c r="AB44" i="761"/>
  <c r="AA44" i="761"/>
  <c r="AA109" i="761"/>
  <c r="AB109" i="761"/>
  <c r="AF24" i="765"/>
  <c r="N24" i="765"/>
  <c r="N40" i="765"/>
  <c r="Q40" i="765" s="1"/>
  <c r="AF40" i="765"/>
  <c r="AE40" i="765"/>
  <c r="Q22" i="767"/>
  <c r="P22" i="767"/>
  <c r="AB134" i="767"/>
  <c r="N134" i="767"/>
  <c r="M72" i="768"/>
  <c r="AE72" i="768" s="1"/>
  <c r="AF56" i="768"/>
  <c r="AE56" i="768"/>
  <c r="N56" i="768"/>
  <c r="Q56" i="768" s="1"/>
  <c r="M123" i="770"/>
  <c r="AB24" i="773"/>
  <c r="AA24" i="773"/>
  <c r="N24" i="773"/>
  <c r="Q24" i="773" s="1"/>
  <c r="AF25" i="765"/>
  <c r="AE25" i="765"/>
  <c r="N23" i="767"/>
  <c r="AB23" i="767"/>
  <c r="AA23" i="767"/>
  <c r="P124" i="758"/>
  <c r="Q124" i="758"/>
  <c r="Y2" i="756"/>
  <c r="O6" i="754" s="1"/>
  <c r="AE60" i="771"/>
  <c r="AF60" i="771"/>
  <c r="N60" i="771"/>
  <c r="Q60" i="771" s="1"/>
  <c r="N126" i="755"/>
  <c r="AA126" i="755"/>
  <c r="AE109" i="756"/>
  <c r="AF109" i="756"/>
  <c r="AB127" i="758"/>
  <c r="N127" i="758"/>
  <c r="Q127" i="758" s="1"/>
  <c r="N40" i="761"/>
  <c r="AB40" i="761"/>
  <c r="AA40" i="761"/>
  <c r="Q73" i="764"/>
  <c r="P73" i="764"/>
  <c r="AB40" i="767"/>
  <c r="N40" i="767"/>
  <c r="Q40" i="767" s="1"/>
  <c r="Q130" i="767"/>
  <c r="P130" i="767"/>
  <c r="AF26" i="771"/>
  <c r="AE26" i="771"/>
  <c r="N26" i="771"/>
  <c r="AF90" i="771"/>
  <c r="AE90" i="771"/>
  <c r="N90" i="771"/>
  <c r="M106" i="771"/>
  <c r="N106" i="771" s="1"/>
  <c r="P106" i="771" s="1"/>
  <c r="P23" i="759"/>
  <c r="Q23" i="759"/>
  <c r="AA23" i="761"/>
  <c r="AB23" i="761"/>
  <c r="AB94" i="761"/>
  <c r="N94" i="761"/>
  <c r="Q94" i="761" s="1"/>
  <c r="AB114" i="761"/>
  <c r="N114" i="761"/>
  <c r="Q114" i="761" s="1"/>
  <c r="AB91" i="764"/>
  <c r="N91" i="764"/>
  <c r="Q91" i="764" s="1"/>
  <c r="N73" i="765"/>
  <c r="Q73" i="765" s="1"/>
  <c r="K38" i="755"/>
  <c r="M21" i="762"/>
  <c r="O21" i="764"/>
  <c r="K140" i="765"/>
  <c r="Z2" i="768"/>
  <c r="P6" i="766" s="1"/>
  <c r="N65" i="768"/>
  <c r="N134" i="770"/>
  <c r="Q134" i="770" s="1"/>
  <c r="N109" i="771"/>
  <c r="Q109" i="771" s="1"/>
  <c r="N23" i="773"/>
  <c r="N91" i="773"/>
  <c r="Q91" i="773" s="1"/>
  <c r="N23" i="774"/>
  <c r="N60" i="774"/>
  <c r="P123" i="780"/>
  <c r="Z2" i="771"/>
  <c r="P6" i="769" s="1"/>
  <c r="Q94" i="779"/>
  <c r="P94" i="779"/>
  <c r="K8" i="754"/>
  <c r="O38" i="755"/>
  <c r="P125" i="755"/>
  <c r="Q108" i="758"/>
  <c r="M140" i="758"/>
  <c r="AA140" i="758" s="1"/>
  <c r="Q6" i="759"/>
  <c r="Q39" i="759"/>
  <c r="N39" i="762"/>
  <c r="Q39" i="762" s="1"/>
  <c r="N43" i="762"/>
  <c r="K21" i="764"/>
  <c r="N59" i="765"/>
  <c r="Q59" i="765" s="1"/>
  <c r="N63" i="765"/>
  <c r="Q63" i="765" s="1"/>
  <c r="O89" i="765"/>
  <c r="O140" i="765"/>
  <c r="AB41" i="770"/>
  <c r="N59" i="770"/>
  <c r="N74" i="770"/>
  <c r="Q74" i="770" s="1"/>
  <c r="N126" i="770"/>
  <c r="Q126" i="770" s="1"/>
  <c r="N130" i="770"/>
  <c r="Q130" i="770" s="1"/>
  <c r="AE6" i="771"/>
  <c r="AB39" i="773"/>
  <c r="AE7" i="774"/>
  <c r="N27" i="774"/>
  <c r="Q27" i="774" s="1"/>
  <c r="P73" i="774"/>
  <c r="M106" i="774"/>
  <c r="N107" i="774"/>
  <c r="M55" i="755"/>
  <c r="N55" i="755" s="1"/>
  <c r="AA132" i="755"/>
  <c r="K140" i="755"/>
  <c r="K55" i="756"/>
  <c r="AF124" i="756"/>
  <c r="M89" i="758"/>
  <c r="AB89" i="758" s="1"/>
  <c r="AC73" i="758" s="1"/>
  <c r="AA43" i="761"/>
  <c r="O21" i="762"/>
  <c r="AE43" i="762"/>
  <c r="O72" i="762"/>
  <c r="AE75" i="762"/>
  <c r="K8" i="763"/>
  <c r="Q22" i="764"/>
  <c r="F1" i="765"/>
  <c r="F2" i="765" s="1"/>
  <c r="Z2" i="765"/>
  <c r="P6" i="763" s="1"/>
  <c r="AA5" i="767"/>
  <c r="AB75" i="767"/>
  <c r="AA92" i="767"/>
  <c r="AD2" i="768"/>
  <c r="R6" i="766" s="1"/>
  <c r="O38" i="770"/>
  <c r="AA74" i="770"/>
  <c r="K123" i="770"/>
  <c r="N64" i="771"/>
  <c r="Q64" i="771" s="1"/>
  <c r="K123" i="771"/>
  <c r="F1" i="773"/>
  <c r="F2" i="773" s="1"/>
  <c r="AB21" i="776"/>
  <c r="AC5" i="776" s="1"/>
  <c r="F1" i="755"/>
  <c r="F2" i="755" s="1"/>
  <c r="O55" i="755"/>
  <c r="Q129" i="755"/>
  <c r="O140" i="755"/>
  <c r="O55" i="756"/>
  <c r="Q59" i="756"/>
  <c r="Q63" i="756"/>
  <c r="M55" i="758"/>
  <c r="Q93" i="758"/>
  <c r="AA124" i="758"/>
  <c r="P6" i="762"/>
  <c r="Q25" i="762"/>
  <c r="Y2" i="762"/>
  <c r="O6" i="760" s="1"/>
  <c r="Q109" i="762"/>
  <c r="P125" i="762"/>
  <c r="M38" i="764"/>
  <c r="AB38" i="764" s="1"/>
  <c r="AC22" i="764" s="1"/>
  <c r="M55" i="764"/>
  <c r="Q57" i="764"/>
  <c r="Q110" i="764"/>
  <c r="P28" i="765"/>
  <c r="I8" i="766"/>
  <c r="Q8" i="767"/>
  <c r="P62" i="768"/>
  <c r="O72" i="768"/>
  <c r="Q6" i="770"/>
  <c r="AA59" i="770"/>
  <c r="O123" i="770"/>
  <c r="Q7" i="771"/>
  <c r="AE22" i="771"/>
  <c r="O123" i="771"/>
  <c r="G8" i="772"/>
  <c r="AA61" i="773"/>
  <c r="Q64" i="774"/>
  <c r="AE107" i="774"/>
  <c r="AE123" i="780"/>
  <c r="P28" i="777"/>
  <c r="Q28" i="777"/>
  <c r="Q63" i="780"/>
  <c r="P63" i="780"/>
  <c r="K8" i="769"/>
  <c r="K21" i="774"/>
  <c r="AB74" i="755"/>
  <c r="O106" i="755"/>
  <c r="F1" i="756"/>
  <c r="F2" i="756" s="1"/>
  <c r="F1" i="758"/>
  <c r="H1" i="761"/>
  <c r="K106" i="761"/>
  <c r="O89" i="762"/>
  <c r="O106" i="762"/>
  <c r="K123" i="762"/>
  <c r="AA22" i="764"/>
  <c r="AB39" i="764"/>
  <c r="O123" i="764"/>
  <c r="M38" i="765"/>
  <c r="N38" i="765" s="1"/>
  <c r="AF44" i="765"/>
  <c r="AF124" i="765"/>
  <c r="K8" i="766"/>
  <c r="M89" i="767"/>
  <c r="AA89" i="767" s="1"/>
  <c r="O89" i="767"/>
  <c r="AB124" i="767"/>
  <c r="AB131" i="767"/>
  <c r="N133" i="773"/>
  <c r="O21" i="774"/>
  <c r="N61" i="774"/>
  <c r="Q61" i="774" s="1"/>
  <c r="Q59" i="780"/>
  <c r="P59" i="780"/>
  <c r="N40" i="755"/>
  <c r="Q40" i="755" s="1"/>
  <c r="N56" i="755"/>
  <c r="Q56" i="755" s="1"/>
  <c r="Q133" i="755"/>
  <c r="Q28" i="759"/>
  <c r="Q41" i="761"/>
  <c r="O106" i="761"/>
  <c r="Q29" i="762"/>
  <c r="Q57" i="765"/>
  <c r="Q90" i="765"/>
  <c r="Q73" i="767"/>
  <c r="Q57" i="770"/>
  <c r="Q75" i="770"/>
  <c r="O140" i="770"/>
  <c r="AE57" i="771"/>
  <c r="AE107" i="771"/>
  <c r="P58" i="774"/>
  <c r="P125" i="779"/>
  <c r="P24" i="777"/>
  <c r="Q24" i="777"/>
  <c r="M8" i="763"/>
  <c r="AF107" i="771"/>
  <c r="O55" i="773"/>
  <c r="AF61" i="774"/>
  <c r="AA125" i="758"/>
  <c r="AA129" i="758"/>
  <c r="AA133" i="758"/>
  <c r="N25" i="759"/>
  <c r="Q25" i="759" s="1"/>
  <c r="AF28" i="759"/>
  <c r="N58" i="759"/>
  <c r="O72" i="759"/>
  <c r="N75" i="759"/>
  <c r="Q75" i="759" s="1"/>
  <c r="K8" i="760"/>
  <c r="O38" i="761"/>
  <c r="AE29" i="762"/>
  <c r="O140" i="764"/>
  <c r="K38" i="765"/>
  <c r="AF57" i="765"/>
  <c r="N61" i="765"/>
  <c r="Q61" i="765" s="1"/>
  <c r="N65" i="765"/>
  <c r="Q65" i="765" s="1"/>
  <c r="AB57" i="767"/>
  <c r="AA73" i="767"/>
  <c r="N25" i="768"/>
  <c r="N28" i="768"/>
  <c r="K106" i="768"/>
  <c r="O123" i="768"/>
  <c r="AB60" i="770"/>
  <c r="N128" i="770"/>
  <c r="Q128" i="770" s="1"/>
  <c r="AF23" i="771"/>
  <c r="AE65" i="771"/>
  <c r="N75" i="771"/>
  <c r="H1" i="773"/>
  <c r="M55" i="773"/>
  <c r="AB55" i="773" s="1"/>
  <c r="AC39" i="773" s="1"/>
  <c r="N59" i="773"/>
  <c r="K72" i="773"/>
  <c r="O89" i="773"/>
  <c r="AA108" i="773"/>
  <c r="AD2" i="774"/>
  <c r="R6" i="772" s="1"/>
  <c r="P41" i="774"/>
  <c r="K55" i="774"/>
  <c r="Q58" i="774"/>
  <c r="K72" i="774"/>
  <c r="N125" i="774"/>
  <c r="Q125" i="774" s="1"/>
  <c r="P135" i="779"/>
  <c r="P94" i="776"/>
  <c r="Q94" i="776"/>
  <c r="Q25" i="780"/>
  <c r="P25" i="780"/>
  <c r="P42" i="776"/>
  <c r="Q42" i="776"/>
  <c r="P39" i="777"/>
  <c r="Q39" i="777"/>
  <c r="Q8" i="765"/>
  <c r="M38" i="767"/>
  <c r="N38" i="767" s="1"/>
  <c r="P41" i="767"/>
  <c r="Q90" i="767"/>
  <c r="Q40" i="768"/>
  <c r="AF75" i="768"/>
  <c r="Q7" i="770"/>
  <c r="AA22" i="770"/>
  <c r="Q40" i="770"/>
  <c r="AB124" i="770"/>
  <c r="AE8" i="771"/>
  <c r="AB6" i="773"/>
  <c r="O72" i="773"/>
  <c r="Q6" i="774"/>
  <c r="O38" i="774"/>
  <c r="H1" i="774"/>
  <c r="AE58" i="774"/>
  <c r="O72" i="774"/>
  <c r="AE108" i="774"/>
  <c r="K106" i="756"/>
  <c r="N57" i="758"/>
  <c r="Q57" i="758" s="1"/>
  <c r="AB74" i="758"/>
  <c r="F1" i="759"/>
  <c r="F2" i="759" s="1"/>
  <c r="AE25" i="759"/>
  <c r="K38" i="759"/>
  <c r="AE75" i="759"/>
  <c r="N125" i="759"/>
  <c r="N22" i="761"/>
  <c r="Q22" i="761" s="1"/>
  <c r="N59" i="761"/>
  <c r="P59" i="761" s="1"/>
  <c r="K38" i="762"/>
  <c r="AE41" i="762"/>
  <c r="N58" i="762"/>
  <c r="Q58" i="762" s="1"/>
  <c r="N62" i="762"/>
  <c r="Q62" i="762" s="1"/>
  <c r="K72" i="764"/>
  <c r="M140" i="764"/>
  <c r="N23" i="765"/>
  <c r="Q23" i="765" s="1"/>
  <c r="N26" i="765"/>
  <c r="Q26" i="765" s="1"/>
  <c r="AF45" i="765"/>
  <c r="AF61" i="765"/>
  <c r="AF65" i="765"/>
  <c r="AE125" i="765"/>
  <c r="AA6" i="767"/>
  <c r="AB109" i="767"/>
  <c r="AB113" i="767"/>
  <c r="F3" i="769"/>
  <c r="N73" i="770"/>
  <c r="F1" i="771"/>
  <c r="F2" i="771" s="1"/>
  <c r="AF8" i="771"/>
  <c r="AF27" i="771"/>
  <c r="N58" i="771"/>
  <c r="Q58" i="771" s="1"/>
  <c r="N126" i="773"/>
  <c r="Q126" i="773" s="1"/>
  <c r="M38" i="774"/>
  <c r="AF38" i="774" s="1"/>
  <c r="AG22" i="774" s="1"/>
  <c r="K106" i="774"/>
  <c r="AE125" i="774"/>
  <c r="P27" i="777"/>
  <c r="P108" i="777"/>
  <c r="AB72" i="779"/>
  <c r="AC56" i="779" s="1"/>
  <c r="AB135" i="761"/>
  <c r="M21" i="755"/>
  <c r="N21" i="755" s="1"/>
  <c r="P24" i="755"/>
  <c r="AA44" i="755"/>
  <c r="N107" i="755"/>
  <c r="Q107" i="755" s="1"/>
  <c r="AB111" i="755"/>
  <c r="AA127" i="755"/>
  <c r="P5" i="756"/>
  <c r="AE39" i="756"/>
  <c r="O106" i="756"/>
  <c r="AA44" i="758"/>
  <c r="H1" i="759"/>
  <c r="N7" i="761"/>
  <c r="Q7" i="761" s="1"/>
  <c r="M55" i="761"/>
  <c r="O72" i="761"/>
  <c r="K89" i="761"/>
  <c r="O38" i="762"/>
  <c r="AE45" i="762"/>
  <c r="N59" i="764"/>
  <c r="Q59" i="764" s="1"/>
  <c r="O72" i="764"/>
  <c r="N124" i="764"/>
  <c r="P124" i="764" s="1"/>
  <c r="AF8" i="765"/>
  <c r="AF41" i="765"/>
  <c r="AA41" i="767"/>
  <c r="AA61" i="767"/>
  <c r="F3" i="766"/>
  <c r="AE28" i="768"/>
  <c r="AE40" i="768"/>
  <c r="Q73" i="768"/>
  <c r="AC2" i="756"/>
  <c r="Q6" i="754" s="1"/>
  <c r="P40" i="770"/>
  <c r="AA44" i="770"/>
  <c r="N62" i="771"/>
  <c r="Q62" i="771" s="1"/>
  <c r="AE75" i="771"/>
  <c r="AE124" i="771"/>
  <c r="M38" i="773"/>
  <c r="AA38" i="773" s="1"/>
  <c r="AA42" i="773"/>
  <c r="M72" i="773"/>
  <c r="AA59" i="773"/>
  <c r="M106" i="773"/>
  <c r="N106" i="773" s="1"/>
  <c r="AA112" i="773"/>
  <c r="Q130" i="773"/>
  <c r="AF6" i="774"/>
  <c r="Y2" i="774"/>
  <c r="O6" i="772" s="1"/>
  <c r="N62" i="774"/>
  <c r="O106" i="774"/>
  <c r="AF123" i="780"/>
  <c r="AG107" i="780" s="1"/>
  <c r="N72" i="779"/>
  <c r="Q72" i="779" s="1"/>
  <c r="R56" i="779" s="1"/>
  <c r="Q44" i="755"/>
  <c r="Q39" i="756"/>
  <c r="AA74" i="758"/>
  <c r="M38" i="761"/>
  <c r="N38" i="761" s="1"/>
  <c r="G8" i="754"/>
  <c r="N5" i="755"/>
  <c r="O72" i="755"/>
  <c r="K89" i="755"/>
  <c r="N124" i="755"/>
  <c r="Q124" i="755" s="1"/>
  <c r="N24" i="756"/>
  <c r="Q24" i="756" s="1"/>
  <c r="AB8" i="758"/>
  <c r="AB44" i="758"/>
  <c r="AB57" i="758"/>
  <c r="N61" i="758"/>
  <c r="Q61" i="758" s="1"/>
  <c r="K55" i="759"/>
  <c r="AE58" i="759"/>
  <c r="AF91" i="759"/>
  <c r="AA22" i="761"/>
  <c r="AB59" i="761"/>
  <c r="O89" i="761"/>
  <c r="N23" i="762"/>
  <c r="P23" i="762" s="1"/>
  <c r="AF58" i="762"/>
  <c r="AF62" i="762"/>
  <c r="N90" i="762"/>
  <c r="Q90" i="762" s="1"/>
  <c r="M21" i="764"/>
  <c r="K89" i="764"/>
  <c r="N108" i="764"/>
  <c r="Q108" i="764" s="1"/>
  <c r="AE23" i="765"/>
  <c r="N58" i="765"/>
  <c r="N75" i="765"/>
  <c r="Q75" i="765" s="1"/>
  <c r="F1" i="767"/>
  <c r="F2" i="767" s="1"/>
  <c r="K38" i="767"/>
  <c r="N58" i="767"/>
  <c r="Q58" i="767" s="1"/>
  <c r="AB61" i="767"/>
  <c r="N74" i="767"/>
  <c r="Q74" i="767" s="1"/>
  <c r="AE25" i="768"/>
  <c r="N57" i="768"/>
  <c r="O89" i="768"/>
  <c r="F1" i="770"/>
  <c r="I3" i="769" s="1"/>
  <c r="AB44" i="770"/>
  <c r="N61" i="770"/>
  <c r="Q61" i="770" s="1"/>
  <c r="AB93" i="770"/>
  <c r="K21" i="771"/>
  <c r="O72" i="771"/>
  <c r="AE108" i="771"/>
  <c r="AB42" i="773"/>
  <c r="N56" i="773"/>
  <c r="M89" i="773"/>
  <c r="AA94" i="773"/>
  <c r="N109" i="773"/>
  <c r="Q109" i="773" s="1"/>
  <c r="AB126" i="773"/>
  <c r="N134" i="773"/>
  <c r="Q134" i="773" s="1"/>
  <c r="O89" i="774"/>
  <c r="P56" i="777"/>
  <c r="P25" i="777"/>
  <c r="Q25" i="777"/>
  <c r="AB75" i="761"/>
  <c r="AF7" i="762"/>
  <c r="Q26" i="762"/>
  <c r="AE73" i="762"/>
  <c r="Q126" i="762"/>
  <c r="O89" i="755"/>
  <c r="AA107" i="755"/>
  <c r="AE9" i="759"/>
  <c r="O55" i="759"/>
  <c r="AE125" i="759"/>
  <c r="F1" i="761"/>
  <c r="N39" i="761"/>
  <c r="P39" i="761" s="1"/>
  <c r="N42" i="761"/>
  <c r="Q42" i="761" s="1"/>
  <c r="P73" i="761"/>
  <c r="N124" i="761"/>
  <c r="P124" i="761" s="1"/>
  <c r="F3" i="760"/>
  <c r="N8" i="762"/>
  <c r="Q8" i="762" s="1"/>
  <c r="Z2" i="762"/>
  <c r="P6" i="760" s="1"/>
  <c r="Q74" i="762"/>
  <c r="N41" i="764"/>
  <c r="Q41" i="764" s="1"/>
  <c r="AB59" i="764"/>
  <c r="O89" i="764"/>
  <c r="N112" i="764"/>
  <c r="Q112" i="764" s="1"/>
  <c r="AA124" i="764"/>
  <c r="AF109" i="765"/>
  <c r="N41" i="771"/>
  <c r="Q41" i="771" s="1"/>
  <c r="M72" i="771"/>
  <c r="AE72" i="771" s="1"/>
  <c r="AE91" i="771"/>
  <c r="AF108" i="771"/>
  <c r="N7" i="773"/>
  <c r="AB22" i="773"/>
  <c r="P39" i="773"/>
  <c r="AB90" i="773"/>
  <c r="AB130" i="773"/>
  <c r="AF22" i="774"/>
  <c r="N42" i="774"/>
  <c r="Q42" i="774" s="1"/>
  <c r="M123" i="761"/>
  <c r="AB123" i="761" s="1"/>
  <c r="AC107" i="761" s="1"/>
  <c r="AB127" i="761"/>
  <c r="Q111" i="764"/>
  <c r="AB124" i="755"/>
  <c r="AA134" i="755"/>
  <c r="O21" i="756"/>
  <c r="AE24" i="756"/>
  <c r="AD2" i="762"/>
  <c r="R6" i="760" s="1"/>
  <c r="F1" i="764"/>
  <c r="M21" i="765"/>
  <c r="F1" i="768"/>
  <c r="F2" i="768" s="1"/>
  <c r="M21" i="770"/>
  <c r="AA73" i="770"/>
  <c r="M21" i="771"/>
  <c r="N21" i="771" s="1"/>
  <c r="H1" i="771"/>
  <c r="F1" i="774"/>
  <c r="F2" i="774" s="1"/>
  <c r="Q40" i="779"/>
  <c r="P40" i="779"/>
  <c r="AB131" i="761"/>
  <c r="AA24" i="755"/>
  <c r="AA131" i="755"/>
  <c r="O140" i="756"/>
  <c r="P111" i="758"/>
  <c r="O123" i="758"/>
  <c r="AA42" i="761"/>
  <c r="M72" i="761"/>
  <c r="M106" i="761"/>
  <c r="AB106" i="761" s="1"/>
  <c r="AC90" i="761" s="1"/>
  <c r="AB124" i="761"/>
  <c r="AB128" i="761"/>
  <c r="AB132" i="761"/>
  <c r="F1" i="762"/>
  <c r="F2" i="762" s="1"/>
  <c r="N124" i="762"/>
  <c r="Q124" i="762" s="1"/>
  <c r="N9" i="764"/>
  <c r="Q9" i="764" s="1"/>
  <c r="AB24" i="764"/>
  <c r="AA93" i="764"/>
  <c r="AB112" i="764"/>
  <c r="K106" i="765"/>
  <c r="K123" i="765"/>
  <c r="K106" i="767"/>
  <c r="AA110" i="767"/>
  <c r="AA114" i="767"/>
  <c r="P126" i="767"/>
  <c r="AF8" i="768"/>
  <c r="G8" i="769"/>
  <c r="N5" i="770"/>
  <c r="Y2" i="771"/>
  <c r="O6" i="769" s="1"/>
  <c r="N60" i="773"/>
  <c r="Q60" i="773" s="1"/>
  <c r="K140" i="773"/>
  <c r="N7" i="774"/>
  <c r="M89" i="774"/>
  <c r="K123" i="774"/>
  <c r="P40" i="777"/>
  <c r="G8" i="766"/>
  <c r="G8" i="763"/>
  <c r="E8" i="763"/>
  <c r="G8" i="757"/>
  <c r="M8" i="757"/>
  <c r="K8" i="757"/>
  <c r="M8" i="760"/>
  <c r="E8" i="766"/>
  <c r="M8" i="766"/>
  <c r="E8" i="769"/>
  <c r="M8" i="772"/>
  <c r="Q89" i="782"/>
  <c r="R73" i="782" s="1"/>
  <c r="P89" i="782"/>
  <c r="Q72" i="783"/>
  <c r="R56" i="783" s="1"/>
  <c r="P72" i="783"/>
  <c r="Q140" i="783"/>
  <c r="R124" i="783" s="1"/>
  <c r="P140" i="783"/>
  <c r="Q123" i="783"/>
  <c r="R107" i="783" s="1"/>
  <c r="P123" i="783"/>
  <c r="D2" i="782"/>
  <c r="Q21" i="782"/>
  <c r="R5" i="782" s="1"/>
  <c r="P21" i="782"/>
  <c r="Q106" i="782"/>
  <c r="R90" i="782" s="1"/>
  <c r="P106" i="782"/>
  <c r="Q21" i="783"/>
  <c r="R5" i="783" s="1"/>
  <c r="P21" i="783"/>
  <c r="D2" i="783"/>
  <c r="Q140" i="782"/>
  <c r="R124" i="782" s="1"/>
  <c r="P140" i="782"/>
  <c r="Q38" i="783"/>
  <c r="R22" i="783" s="1"/>
  <c r="P38" i="783"/>
  <c r="Q123" i="782"/>
  <c r="R107" i="782" s="1"/>
  <c r="P123" i="782"/>
  <c r="Q124" i="779"/>
  <c r="P124" i="779"/>
  <c r="Q73" i="780"/>
  <c r="P73" i="780"/>
  <c r="Q39" i="779"/>
  <c r="P39" i="779"/>
  <c r="AE140" i="780"/>
  <c r="AF140" i="780"/>
  <c r="AG124" i="780" s="1"/>
  <c r="N140" i="780"/>
  <c r="Q6" i="779"/>
  <c r="P6" i="779"/>
  <c r="Q90" i="779"/>
  <c r="P90" i="779"/>
  <c r="Q65" i="780"/>
  <c r="P65" i="780"/>
  <c r="Q9" i="779"/>
  <c r="P9" i="779"/>
  <c r="Q134" i="779"/>
  <c r="P134" i="779"/>
  <c r="Q41" i="779"/>
  <c r="P41" i="779"/>
  <c r="P106" i="779"/>
  <c r="Q106" i="779"/>
  <c r="R90" i="779" s="1"/>
  <c r="Q91" i="779"/>
  <c r="P91" i="779"/>
  <c r="Q57" i="780"/>
  <c r="P57" i="780"/>
  <c r="Q75" i="780"/>
  <c r="P75" i="780"/>
  <c r="Q126" i="779"/>
  <c r="P126" i="779"/>
  <c r="Q62" i="780"/>
  <c r="P62" i="780"/>
  <c r="Q109" i="779"/>
  <c r="P109" i="779"/>
  <c r="Q130" i="779"/>
  <c r="P130" i="779"/>
  <c r="N106" i="780"/>
  <c r="AF106" i="780"/>
  <c r="AG90" i="780" s="1"/>
  <c r="AE106" i="780"/>
  <c r="Q26" i="780"/>
  <c r="P26" i="780"/>
  <c r="Q58" i="780"/>
  <c r="P58" i="780"/>
  <c r="P72" i="780"/>
  <c r="Q72" i="780"/>
  <c r="R56" i="780" s="1"/>
  <c r="Q125" i="780"/>
  <c r="P125" i="780"/>
  <c r="Q43" i="779"/>
  <c r="P43" i="779"/>
  <c r="Q93" i="779"/>
  <c r="P93" i="779"/>
  <c r="Q89" i="780"/>
  <c r="R73" i="780" s="1"/>
  <c r="P89" i="780"/>
  <c r="Q90" i="780"/>
  <c r="P90" i="780"/>
  <c r="N21" i="780"/>
  <c r="AF21" i="780"/>
  <c r="AG5" i="780" s="1"/>
  <c r="AE21" i="780"/>
  <c r="N38" i="780"/>
  <c r="AF38" i="780"/>
  <c r="AG22" i="780" s="1"/>
  <c r="AE38" i="780"/>
  <c r="Q6" i="780"/>
  <c r="P6" i="780"/>
  <c r="Q22" i="779"/>
  <c r="P22" i="779"/>
  <c r="Q61" i="780"/>
  <c r="P61" i="780"/>
  <c r="Q113" i="779"/>
  <c r="P113" i="779"/>
  <c r="Q112" i="779"/>
  <c r="P112" i="779"/>
  <c r="Q126" i="780"/>
  <c r="P126" i="780"/>
  <c r="Q60" i="779"/>
  <c r="P60" i="779"/>
  <c r="N123" i="779"/>
  <c r="AB123" i="779"/>
  <c r="AC107" i="779" s="1"/>
  <c r="AA123" i="779"/>
  <c r="Q108" i="779"/>
  <c r="P108" i="779"/>
  <c r="Q7" i="780"/>
  <c r="P7" i="780"/>
  <c r="Q38" i="779"/>
  <c r="R22" i="779" s="1"/>
  <c r="P38" i="779"/>
  <c r="Q24" i="780"/>
  <c r="P24" i="780"/>
  <c r="AB21" i="779"/>
  <c r="AC5" i="779" s="1"/>
  <c r="AA21" i="779"/>
  <c r="N21" i="779"/>
  <c r="AB55" i="779"/>
  <c r="AC39" i="779" s="1"/>
  <c r="AA55" i="779"/>
  <c r="N55" i="779"/>
  <c r="Q59" i="779"/>
  <c r="P59" i="779"/>
  <c r="P74" i="780"/>
  <c r="Q74" i="780"/>
  <c r="P140" i="779"/>
  <c r="Q140" i="779"/>
  <c r="R124" i="779" s="1"/>
  <c r="N55" i="780"/>
  <c r="AF55" i="780"/>
  <c r="AG39" i="780" s="1"/>
  <c r="AE55" i="780"/>
  <c r="Q5" i="779"/>
  <c r="P5" i="779"/>
  <c r="P8" i="777"/>
  <c r="Q8" i="777"/>
  <c r="AE55" i="777"/>
  <c r="N55" i="777"/>
  <c r="AF55" i="777"/>
  <c r="AG39" i="777" s="1"/>
  <c r="P60" i="777"/>
  <c r="Q60" i="777"/>
  <c r="Q110" i="776"/>
  <c r="P110" i="776"/>
  <c r="AF38" i="777"/>
  <c r="AG22" i="777" s="1"/>
  <c r="AE38" i="777"/>
  <c r="N38" i="777"/>
  <c r="Q72" i="776"/>
  <c r="R56" i="776" s="1"/>
  <c r="P72" i="776"/>
  <c r="AF21" i="777"/>
  <c r="AG5" i="777" s="1"/>
  <c r="AE21" i="777"/>
  <c r="N21" i="777"/>
  <c r="Q57" i="776"/>
  <c r="P57" i="776"/>
  <c r="Q56" i="776"/>
  <c r="P56" i="776"/>
  <c r="Q7" i="776"/>
  <c r="P7" i="776"/>
  <c r="Q61" i="776"/>
  <c r="P61" i="776"/>
  <c r="Q5" i="776"/>
  <c r="P5" i="776"/>
  <c r="Q39" i="776"/>
  <c r="P39" i="776"/>
  <c r="N89" i="777"/>
  <c r="AF89" i="777"/>
  <c r="AG73" i="777" s="1"/>
  <c r="AE89" i="777"/>
  <c r="Q38" i="776"/>
  <c r="R22" i="776" s="1"/>
  <c r="P38" i="776"/>
  <c r="AB123" i="776"/>
  <c r="AC107" i="776" s="1"/>
  <c r="N123" i="776"/>
  <c r="AA123" i="776"/>
  <c r="Q109" i="777"/>
  <c r="P109" i="777"/>
  <c r="AB89" i="776"/>
  <c r="AC73" i="776" s="1"/>
  <c r="AA89" i="776"/>
  <c r="N89" i="776"/>
  <c r="Q111" i="776"/>
  <c r="P111" i="776"/>
  <c r="Q62" i="777"/>
  <c r="P62" i="777"/>
  <c r="Q106" i="776"/>
  <c r="R90" i="776" s="1"/>
  <c r="P106" i="776"/>
  <c r="P63" i="777"/>
  <c r="Q63" i="777"/>
  <c r="Q109" i="776"/>
  <c r="P109" i="776"/>
  <c r="AF140" i="777"/>
  <c r="AG124" i="777" s="1"/>
  <c r="AE140" i="777"/>
  <c r="N140" i="777"/>
  <c r="Q90" i="776"/>
  <c r="P90" i="776"/>
  <c r="Q58" i="777"/>
  <c r="P58" i="777"/>
  <c r="P21" i="776"/>
  <c r="Q21" i="776"/>
  <c r="R5" i="776" s="1"/>
  <c r="Q59" i="777"/>
  <c r="P59" i="777"/>
  <c r="P60" i="776"/>
  <c r="Q60" i="776"/>
  <c r="Q43" i="776"/>
  <c r="P43" i="776"/>
  <c r="P140" i="776"/>
  <c r="Q140" i="776"/>
  <c r="R124" i="776" s="1"/>
  <c r="P61" i="777"/>
  <c r="Q61" i="777"/>
  <c r="Q62" i="776"/>
  <c r="P62" i="776"/>
  <c r="Q6" i="777"/>
  <c r="P6" i="777"/>
  <c r="Q113" i="776"/>
  <c r="P113" i="776"/>
  <c r="N106" i="777"/>
  <c r="AF106" i="777"/>
  <c r="AG90" i="777" s="1"/>
  <c r="AE106" i="777"/>
  <c r="Q6" i="776"/>
  <c r="P6" i="776"/>
  <c r="Q73" i="777"/>
  <c r="P73" i="777"/>
  <c r="AE72" i="777"/>
  <c r="N72" i="777"/>
  <c r="AF72" i="777"/>
  <c r="AG56" i="777" s="1"/>
  <c r="Q57" i="777"/>
  <c r="P57" i="777"/>
  <c r="Q58" i="776"/>
  <c r="P58" i="776"/>
  <c r="N123" i="777"/>
  <c r="AF123" i="777"/>
  <c r="AG107" i="777" s="1"/>
  <c r="AE123" i="777"/>
  <c r="Q64" i="777"/>
  <c r="P64" i="777"/>
  <c r="Q61" i="773"/>
  <c r="P61" i="773"/>
  <c r="Q57" i="773"/>
  <c r="P57" i="773"/>
  <c r="P94" i="773"/>
  <c r="Q94" i="773"/>
  <c r="N89" i="774"/>
  <c r="AF89" i="774"/>
  <c r="AG73" i="774" s="1"/>
  <c r="AE89" i="774"/>
  <c r="N106" i="774"/>
  <c r="AF106" i="774"/>
  <c r="AG90" i="774" s="1"/>
  <c r="AE106" i="774"/>
  <c r="Q22" i="774"/>
  <c r="P22" i="774"/>
  <c r="N89" i="773"/>
  <c r="AB89" i="773"/>
  <c r="AC73" i="773" s="1"/>
  <c r="AA89" i="773"/>
  <c r="AB72" i="773"/>
  <c r="AC56" i="773" s="1"/>
  <c r="AA72" i="773"/>
  <c r="N72" i="773"/>
  <c r="Q43" i="774"/>
  <c r="P43" i="774"/>
  <c r="Q124" i="774"/>
  <c r="P124" i="774"/>
  <c r="P42" i="773"/>
  <c r="Q42" i="773"/>
  <c r="P26" i="774"/>
  <c r="Q26" i="774"/>
  <c r="N123" i="774"/>
  <c r="AF123" i="774"/>
  <c r="AG107" i="774" s="1"/>
  <c r="AE123" i="774"/>
  <c r="AB8" i="773"/>
  <c r="N22" i="773"/>
  <c r="AB38" i="773"/>
  <c r="AC22" i="773" s="1"/>
  <c r="N41" i="773"/>
  <c r="AB58" i="773"/>
  <c r="AB62" i="773"/>
  <c r="AA90" i="773"/>
  <c r="N93" i="773"/>
  <c r="AB111" i="773"/>
  <c r="N124" i="773"/>
  <c r="AF8" i="774"/>
  <c r="AE22" i="774"/>
  <c r="N25" i="774"/>
  <c r="M55" i="774"/>
  <c r="AF59" i="774"/>
  <c r="AF63" i="774"/>
  <c r="N75" i="774"/>
  <c r="N90" i="774"/>
  <c r="AF109" i="774"/>
  <c r="AE124" i="774"/>
  <c r="N5" i="773"/>
  <c r="M21" i="773"/>
  <c r="N55" i="773"/>
  <c r="N74" i="773"/>
  <c r="AB94" i="773"/>
  <c r="M123" i="773"/>
  <c r="N128" i="773"/>
  <c r="N132" i="773"/>
  <c r="N5" i="774"/>
  <c r="AF26" i="774"/>
  <c r="N38" i="774"/>
  <c r="N40" i="774"/>
  <c r="N44" i="774"/>
  <c r="N56" i="774"/>
  <c r="M72" i="774"/>
  <c r="N140" i="774"/>
  <c r="P6" i="773"/>
  <c r="AA23" i="773"/>
  <c r="N40" i="773"/>
  <c r="N44" i="773"/>
  <c r="AB57" i="773"/>
  <c r="AB61" i="773"/>
  <c r="N73" i="773"/>
  <c r="AA75" i="773"/>
  <c r="N92" i="773"/>
  <c r="AA125" i="773"/>
  <c r="AA129" i="773"/>
  <c r="AA133" i="773"/>
  <c r="P6" i="774"/>
  <c r="N24" i="774"/>
  <c r="N28" i="774"/>
  <c r="N39" i="774"/>
  <c r="AE41" i="774"/>
  <c r="P61" i="774"/>
  <c r="N74" i="774"/>
  <c r="N126" i="774"/>
  <c r="N9" i="773"/>
  <c r="O21" i="773"/>
  <c r="AA41" i="773"/>
  <c r="AA56" i="773"/>
  <c r="AA93" i="773"/>
  <c r="N108" i="773"/>
  <c r="N112" i="773"/>
  <c r="AE25" i="774"/>
  <c r="AE75" i="774"/>
  <c r="AB56" i="773"/>
  <c r="N127" i="773"/>
  <c r="N131" i="773"/>
  <c r="M21" i="774"/>
  <c r="AE90" i="774"/>
  <c r="AF107" i="774"/>
  <c r="AA74" i="773"/>
  <c r="AA128" i="773"/>
  <c r="AA132" i="773"/>
  <c r="M140" i="773"/>
  <c r="AE40" i="774"/>
  <c r="AE44" i="774"/>
  <c r="E8" i="772"/>
  <c r="AA5" i="773"/>
  <c r="N8" i="773"/>
  <c r="AA40" i="773"/>
  <c r="AA44" i="773"/>
  <c r="N58" i="773"/>
  <c r="N62" i="773"/>
  <c r="N90" i="773"/>
  <c r="AA92" i="773"/>
  <c r="N111" i="773"/>
  <c r="AE5" i="774"/>
  <c r="N8" i="774"/>
  <c r="AE24" i="774"/>
  <c r="AE28" i="774"/>
  <c r="AE56" i="774"/>
  <c r="N59" i="774"/>
  <c r="N63" i="774"/>
  <c r="N109" i="774"/>
  <c r="AE126" i="774"/>
  <c r="P43" i="773"/>
  <c r="P91" i="773"/>
  <c r="P27" i="774"/>
  <c r="AE39" i="774"/>
  <c r="P125" i="774"/>
  <c r="AB73" i="773"/>
  <c r="AA127" i="773"/>
  <c r="AA131" i="773"/>
  <c r="P24" i="773"/>
  <c r="P126" i="773"/>
  <c r="P130" i="773"/>
  <c r="AE38" i="774"/>
  <c r="P42" i="774"/>
  <c r="AE140" i="774"/>
  <c r="F2" i="770"/>
  <c r="P23" i="771"/>
  <c r="Q23" i="771"/>
  <c r="Q135" i="770"/>
  <c r="P135" i="770"/>
  <c r="Q91" i="771"/>
  <c r="P91" i="771"/>
  <c r="AB21" i="770"/>
  <c r="AC5" i="770" s="1"/>
  <c r="AA21" i="770"/>
  <c r="N21" i="770"/>
  <c r="Q63" i="771"/>
  <c r="P63" i="771"/>
  <c r="Q107" i="771"/>
  <c r="P107" i="771"/>
  <c r="N55" i="770"/>
  <c r="AB55" i="770"/>
  <c r="AC39" i="770" s="1"/>
  <c r="AA55" i="770"/>
  <c r="P41" i="770"/>
  <c r="Q41" i="770"/>
  <c r="Q8" i="771"/>
  <c r="P8" i="771"/>
  <c r="Q42" i="771"/>
  <c r="P42" i="771"/>
  <c r="N89" i="771"/>
  <c r="AF89" i="771"/>
  <c r="AG73" i="771" s="1"/>
  <c r="AE89" i="771"/>
  <c r="Q44" i="770"/>
  <c r="P44" i="770"/>
  <c r="Q60" i="770"/>
  <c r="P60" i="770"/>
  <c r="AA89" i="770"/>
  <c r="N89" i="770"/>
  <c r="AB89" i="770"/>
  <c r="AC73" i="770" s="1"/>
  <c r="Q131" i="770"/>
  <c r="P131" i="770"/>
  <c r="Q22" i="771"/>
  <c r="P22" i="771"/>
  <c r="Q59" i="771"/>
  <c r="P59" i="771"/>
  <c r="Q113" i="770"/>
  <c r="P113" i="770"/>
  <c r="Q108" i="771"/>
  <c r="P108" i="771"/>
  <c r="P93" i="770"/>
  <c r="Q93" i="770"/>
  <c r="Q109" i="770"/>
  <c r="P109" i="770"/>
  <c r="Q127" i="770"/>
  <c r="P127" i="770"/>
  <c r="P27" i="771"/>
  <c r="Q27" i="771"/>
  <c r="P22" i="770"/>
  <c r="Q22" i="770"/>
  <c r="P21" i="771"/>
  <c r="Q21" i="771"/>
  <c r="R5" i="771" s="1"/>
  <c r="AA23" i="770"/>
  <c r="AA75" i="770"/>
  <c r="AA128" i="770"/>
  <c r="AA132" i="770"/>
  <c r="AF39" i="771"/>
  <c r="AF72" i="771"/>
  <c r="AG56" i="771" s="1"/>
  <c r="N9" i="770"/>
  <c r="N39" i="770"/>
  <c r="AA41" i="770"/>
  <c r="AA93" i="770"/>
  <c r="N108" i="770"/>
  <c r="N112" i="770"/>
  <c r="AA123" i="770"/>
  <c r="AE23" i="771"/>
  <c r="AE27" i="771"/>
  <c r="M140" i="771"/>
  <c r="AB22" i="770"/>
  <c r="M38" i="770"/>
  <c r="N43" i="770"/>
  <c r="N72" i="770"/>
  <c r="N91" i="770"/>
  <c r="AB109" i="770"/>
  <c r="AB113" i="770"/>
  <c r="AA127" i="770"/>
  <c r="AA131" i="770"/>
  <c r="AA135" i="770"/>
  <c r="N25" i="771"/>
  <c r="M55" i="771"/>
  <c r="P58" i="771"/>
  <c r="AF59" i="771"/>
  <c r="P62" i="771"/>
  <c r="AF63" i="771"/>
  <c r="N72" i="771"/>
  <c r="N74" i="771"/>
  <c r="N126" i="771"/>
  <c r="H1" i="770"/>
  <c r="N8" i="770"/>
  <c r="N58" i="770"/>
  <c r="N62" i="770"/>
  <c r="M106" i="770"/>
  <c r="P107" i="770"/>
  <c r="P126" i="770"/>
  <c r="P130" i="770"/>
  <c r="AB131" i="770"/>
  <c r="P134" i="770"/>
  <c r="AB135" i="770"/>
  <c r="N6" i="771"/>
  <c r="M38" i="771"/>
  <c r="AF42" i="771"/>
  <c r="N57" i="771"/>
  <c r="N61" i="771"/>
  <c r="N65" i="771"/>
  <c r="N73" i="771"/>
  <c r="AB5" i="770"/>
  <c r="AA9" i="770"/>
  <c r="N24" i="770"/>
  <c r="AA108" i="770"/>
  <c r="AA112" i="770"/>
  <c r="N125" i="770"/>
  <c r="N129" i="770"/>
  <c r="N133" i="770"/>
  <c r="N5" i="771"/>
  <c r="AE7" i="771"/>
  <c r="AE21" i="771"/>
  <c r="N40" i="771"/>
  <c r="N44" i="771"/>
  <c r="O55" i="771"/>
  <c r="N56" i="771"/>
  <c r="AE58" i="771"/>
  <c r="AE62" i="771"/>
  <c r="M123" i="771"/>
  <c r="AA39" i="770"/>
  <c r="N42" i="770"/>
  <c r="AB73" i="770"/>
  <c r="P90" i="770"/>
  <c r="N94" i="770"/>
  <c r="P111" i="770"/>
  <c r="N124" i="770"/>
  <c r="AA126" i="770"/>
  <c r="AA130" i="770"/>
  <c r="AA134" i="770"/>
  <c r="AF21" i="771"/>
  <c r="AG5" i="771" s="1"/>
  <c r="N24" i="771"/>
  <c r="N28" i="771"/>
  <c r="N39" i="771"/>
  <c r="AE41" i="771"/>
  <c r="AE106" i="771"/>
  <c r="N125" i="771"/>
  <c r="AB39" i="770"/>
  <c r="AA43" i="770"/>
  <c r="AA91" i="770"/>
  <c r="AE25" i="771"/>
  <c r="AE74" i="771"/>
  <c r="AE126" i="771"/>
  <c r="P7" i="770"/>
  <c r="AA24" i="770"/>
  <c r="P57" i="770"/>
  <c r="AA90" i="770"/>
  <c r="M140" i="770"/>
  <c r="AE40" i="771"/>
  <c r="AE44" i="771"/>
  <c r="P60" i="771"/>
  <c r="P64" i="771"/>
  <c r="AE73" i="771"/>
  <c r="P109" i="771"/>
  <c r="P124" i="771"/>
  <c r="P23" i="770"/>
  <c r="AA42" i="770"/>
  <c r="P56" i="770"/>
  <c r="P75" i="770"/>
  <c r="AA94" i="770"/>
  <c r="P132" i="770"/>
  <c r="AE5" i="771"/>
  <c r="AE24" i="771"/>
  <c r="AE28" i="771"/>
  <c r="P43" i="771"/>
  <c r="AE56" i="771"/>
  <c r="AF73" i="771"/>
  <c r="AE125" i="771"/>
  <c r="Q63" i="768"/>
  <c r="P63" i="768"/>
  <c r="Q59" i="768"/>
  <c r="P59" i="768"/>
  <c r="I3" i="766"/>
  <c r="Q132" i="767"/>
  <c r="P132" i="767"/>
  <c r="Q42" i="768"/>
  <c r="P42" i="768"/>
  <c r="Q108" i="768"/>
  <c r="P108" i="768"/>
  <c r="Q9" i="767"/>
  <c r="P9" i="767"/>
  <c r="Q75" i="767"/>
  <c r="P75" i="767"/>
  <c r="Q128" i="767"/>
  <c r="P128" i="767"/>
  <c r="Q9" i="768"/>
  <c r="P9" i="768"/>
  <c r="Q22" i="768"/>
  <c r="P22" i="768"/>
  <c r="Q106" i="768"/>
  <c r="R90" i="768" s="1"/>
  <c r="P106" i="768"/>
  <c r="Q90" i="768"/>
  <c r="P90" i="768"/>
  <c r="Q133" i="767"/>
  <c r="P133" i="767"/>
  <c r="Q135" i="767"/>
  <c r="P135" i="767"/>
  <c r="N21" i="768"/>
  <c r="AF21" i="768"/>
  <c r="AG5" i="768" s="1"/>
  <c r="AE21" i="768"/>
  <c r="Q124" i="768"/>
  <c r="P124" i="768"/>
  <c r="Q114" i="767"/>
  <c r="P114" i="767"/>
  <c r="Q58" i="768"/>
  <c r="P58" i="768"/>
  <c r="Q129" i="767"/>
  <c r="P129" i="767"/>
  <c r="Q131" i="767"/>
  <c r="P131" i="767"/>
  <c r="Q23" i="767"/>
  <c r="P23" i="767"/>
  <c r="P39" i="767"/>
  <c r="Q39" i="767"/>
  <c r="AB123" i="767"/>
  <c r="AC107" i="767" s="1"/>
  <c r="AA123" i="767"/>
  <c r="N123" i="767"/>
  <c r="Q125" i="767"/>
  <c r="P125" i="767"/>
  <c r="Q127" i="767"/>
  <c r="P127" i="767"/>
  <c r="Q8" i="768"/>
  <c r="P8" i="768"/>
  <c r="Q89" i="768"/>
  <c r="R73" i="768" s="1"/>
  <c r="P89" i="768"/>
  <c r="Q57" i="767"/>
  <c r="P57" i="767"/>
  <c r="Q61" i="767"/>
  <c r="P61" i="767"/>
  <c r="Q110" i="767"/>
  <c r="P110" i="767"/>
  <c r="Q91" i="768"/>
  <c r="P91" i="768"/>
  <c r="Q107" i="768"/>
  <c r="P107" i="768"/>
  <c r="P8" i="767"/>
  <c r="AB9" i="767"/>
  <c r="AA39" i="767"/>
  <c r="N42" i="767"/>
  <c r="AB59" i="767"/>
  <c r="P62" i="767"/>
  <c r="AB73" i="767"/>
  <c r="P90" i="767"/>
  <c r="Q91" i="767"/>
  <c r="N94" i="767"/>
  <c r="AB108" i="767"/>
  <c r="P111" i="767"/>
  <c r="AB112" i="767"/>
  <c r="Q124" i="767"/>
  <c r="AA125" i="767"/>
  <c r="AA129" i="767"/>
  <c r="AA133" i="767"/>
  <c r="M140" i="767"/>
  <c r="AF6" i="768"/>
  <c r="Q23" i="768"/>
  <c r="N26" i="768"/>
  <c r="Q27" i="768"/>
  <c r="AF39" i="768"/>
  <c r="AF60" i="768"/>
  <c r="AF64" i="768"/>
  <c r="N75" i="768"/>
  <c r="AF109" i="768"/>
  <c r="AE124" i="768"/>
  <c r="AB39" i="767"/>
  <c r="AA43" i="767"/>
  <c r="AA91" i="767"/>
  <c r="AA107" i="767"/>
  <c r="AB125" i="767"/>
  <c r="AB129" i="767"/>
  <c r="AB133" i="767"/>
  <c r="AE5" i="768"/>
  <c r="AF124" i="768"/>
  <c r="M140" i="768"/>
  <c r="AA8" i="767"/>
  <c r="AA58" i="767"/>
  <c r="AA62" i="767"/>
  <c r="AB107" i="767"/>
  <c r="AA111" i="767"/>
  <c r="AF5" i="768"/>
  <c r="AE9" i="768"/>
  <c r="N41" i="768"/>
  <c r="AE59" i="768"/>
  <c r="AE63" i="768"/>
  <c r="AE108" i="768"/>
  <c r="AA9" i="767"/>
  <c r="N24" i="767"/>
  <c r="P7" i="767"/>
  <c r="AA24" i="767"/>
  <c r="AA90" i="767"/>
  <c r="AA106" i="767"/>
  <c r="AA128" i="767"/>
  <c r="AA132" i="767"/>
  <c r="AF9" i="768"/>
  <c r="AE22" i="768"/>
  <c r="AE42" i="768"/>
  <c r="M55" i="768"/>
  <c r="AF59" i="768"/>
  <c r="AF63" i="768"/>
  <c r="AE91" i="768"/>
  <c r="AF108" i="768"/>
  <c r="N126" i="768"/>
  <c r="AB24" i="767"/>
  <c r="M55" i="767"/>
  <c r="AA94" i="767"/>
  <c r="N109" i="767"/>
  <c r="N113" i="767"/>
  <c r="AB128" i="767"/>
  <c r="AB132" i="767"/>
  <c r="AF22" i="768"/>
  <c r="M38" i="768"/>
  <c r="AF42" i="768"/>
  <c r="AF91" i="768"/>
  <c r="AE107" i="768"/>
  <c r="M21" i="767"/>
  <c r="AF107" i="768"/>
  <c r="M123" i="768"/>
  <c r="AE106" i="768"/>
  <c r="N125" i="768"/>
  <c r="N59" i="767"/>
  <c r="N108" i="767"/>
  <c r="N6" i="768"/>
  <c r="P40" i="768"/>
  <c r="P44" i="768"/>
  <c r="N60" i="768"/>
  <c r="N64" i="768"/>
  <c r="AE89" i="768"/>
  <c r="AF106" i="768"/>
  <c r="AG90" i="768" s="1"/>
  <c r="N109" i="768"/>
  <c r="AE126" i="768"/>
  <c r="P5" i="767"/>
  <c r="N112" i="767"/>
  <c r="P40" i="767"/>
  <c r="P44" i="767"/>
  <c r="P73" i="767"/>
  <c r="P92" i="767"/>
  <c r="N107" i="767"/>
  <c r="N5" i="768"/>
  <c r="AF89" i="768"/>
  <c r="AG73" i="768" s="1"/>
  <c r="P43" i="768"/>
  <c r="AF21" i="765"/>
  <c r="AG5" i="765" s="1"/>
  <c r="AE21" i="765"/>
  <c r="N21" i="765"/>
  <c r="N55" i="765"/>
  <c r="AF55" i="765"/>
  <c r="AG39" i="765" s="1"/>
  <c r="AE55" i="765"/>
  <c r="Q107" i="764"/>
  <c r="P107" i="764"/>
  <c r="Q130" i="764"/>
  <c r="P130" i="764"/>
  <c r="P40" i="764"/>
  <c r="Q40" i="764"/>
  <c r="Q44" i="765"/>
  <c r="P44" i="765"/>
  <c r="Q124" i="765"/>
  <c r="P124" i="765"/>
  <c r="Q125" i="764"/>
  <c r="P125" i="764"/>
  <c r="Q133" i="764"/>
  <c r="P133" i="764"/>
  <c r="Q89" i="765"/>
  <c r="R73" i="765" s="1"/>
  <c r="P89" i="765"/>
  <c r="Q74" i="764"/>
  <c r="P74" i="764"/>
  <c r="Q107" i="765"/>
  <c r="P107" i="765"/>
  <c r="N21" i="764"/>
  <c r="AB21" i="764"/>
  <c r="AC5" i="764" s="1"/>
  <c r="AA21" i="764"/>
  <c r="AA72" i="764"/>
  <c r="Q91" i="765"/>
  <c r="P91" i="765"/>
  <c r="Q126" i="764"/>
  <c r="P126" i="764"/>
  <c r="Q134" i="764"/>
  <c r="P134" i="764"/>
  <c r="P40" i="765"/>
  <c r="I3" i="763"/>
  <c r="F2" i="764"/>
  <c r="N55" i="764"/>
  <c r="AB55" i="764"/>
  <c r="AC39" i="764" s="1"/>
  <c r="AA55" i="764"/>
  <c r="AB140" i="764"/>
  <c r="AC124" i="764" s="1"/>
  <c r="AA140" i="764"/>
  <c r="N140" i="764"/>
  <c r="Q129" i="764"/>
  <c r="P129" i="764"/>
  <c r="Q43" i="765"/>
  <c r="P43" i="765"/>
  <c r="P44" i="764"/>
  <c r="Q44" i="764"/>
  <c r="Q93" i="764"/>
  <c r="P93" i="764"/>
  <c r="P9" i="764"/>
  <c r="P39" i="764"/>
  <c r="N43" i="764"/>
  <c r="P59" i="764"/>
  <c r="Q92" i="764"/>
  <c r="P108" i="764"/>
  <c r="AB109" i="764"/>
  <c r="P112" i="764"/>
  <c r="AB113" i="764"/>
  <c r="K123" i="764"/>
  <c r="AA126" i="764"/>
  <c r="H1" i="765"/>
  <c r="P6" i="765"/>
  <c r="Q39" i="765"/>
  <c r="K72" i="765"/>
  <c r="P108" i="765"/>
  <c r="AB23" i="764"/>
  <c r="H1" i="764"/>
  <c r="AA5" i="764"/>
  <c r="N8" i="764"/>
  <c r="AA40" i="764"/>
  <c r="AA44" i="764"/>
  <c r="N58" i="764"/>
  <c r="N62" i="764"/>
  <c r="N90" i="764"/>
  <c r="M106" i="764"/>
  <c r="N9" i="765"/>
  <c r="N22" i="765"/>
  <c r="N62" i="765"/>
  <c r="AB131" i="764"/>
  <c r="AB5" i="764"/>
  <c r="AA9" i="764"/>
  <c r="N24" i="764"/>
  <c r="AB40" i="764"/>
  <c r="AB44" i="764"/>
  <c r="P91" i="764"/>
  <c r="M123" i="764"/>
  <c r="N128" i="764"/>
  <c r="N132" i="764"/>
  <c r="AE6" i="765"/>
  <c r="P23" i="765"/>
  <c r="P27" i="765"/>
  <c r="N42" i="765"/>
  <c r="AE59" i="765"/>
  <c r="AE63" i="765"/>
  <c r="M72" i="765"/>
  <c r="P75" i="765"/>
  <c r="P90" i="765"/>
  <c r="AE108" i="765"/>
  <c r="N140" i="765"/>
  <c r="AB75" i="764"/>
  <c r="AA39" i="764"/>
  <c r="M89" i="764"/>
  <c r="AA125" i="764"/>
  <c r="AA129" i="764"/>
  <c r="AA133" i="764"/>
  <c r="AE43" i="765"/>
  <c r="AE91" i="765"/>
  <c r="AE5" i="765"/>
  <c r="AF43" i="765"/>
  <c r="AF91" i="765"/>
  <c r="AE107" i="765"/>
  <c r="AA8" i="764"/>
  <c r="N23" i="764"/>
  <c r="P42" i="764"/>
  <c r="N56" i="764"/>
  <c r="AA58" i="764"/>
  <c r="AA62" i="764"/>
  <c r="N75" i="764"/>
  <c r="AB107" i="764"/>
  <c r="AA111" i="764"/>
  <c r="N127" i="764"/>
  <c r="N131" i="764"/>
  <c r="N135" i="764"/>
  <c r="AF5" i="765"/>
  <c r="AE9" i="765"/>
  <c r="N41" i="765"/>
  <c r="N45" i="765"/>
  <c r="N56" i="765"/>
  <c r="AE58" i="765"/>
  <c r="AE62" i="765"/>
  <c r="P74" i="765"/>
  <c r="AF107" i="765"/>
  <c r="M123" i="765"/>
  <c r="P126" i="765"/>
  <c r="AA107" i="764"/>
  <c r="AB133" i="764"/>
  <c r="P7" i="764"/>
  <c r="P57" i="764"/>
  <c r="P61" i="764"/>
  <c r="AA90" i="764"/>
  <c r="P110" i="764"/>
  <c r="P114" i="764"/>
  <c r="AA128" i="764"/>
  <c r="AA132" i="764"/>
  <c r="P8" i="765"/>
  <c r="AE22" i="765"/>
  <c r="N25" i="765"/>
  <c r="AE42" i="765"/>
  <c r="P57" i="765"/>
  <c r="P61" i="765"/>
  <c r="P65" i="765"/>
  <c r="P73" i="765"/>
  <c r="N125" i="765"/>
  <c r="AB125" i="764"/>
  <c r="AA42" i="764"/>
  <c r="AA94" i="764"/>
  <c r="N109" i="764"/>
  <c r="N113" i="764"/>
  <c r="N7" i="765"/>
  <c r="AF22" i="765"/>
  <c r="AE26" i="765"/>
  <c r="N60" i="765"/>
  <c r="N64" i="765"/>
  <c r="AE74" i="765"/>
  <c r="AE89" i="765"/>
  <c r="N109" i="765"/>
  <c r="AE126" i="765"/>
  <c r="N5" i="764"/>
  <c r="P22" i="764"/>
  <c r="AA57" i="764"/>
  <c r="AA61" i="764"/>
  <c r="AA110" i="764"/>
  <c r="AA114" i="764"/>
  <c r="AF89" i="765"/>
  <c r="AG73" i="765" s="1"/>
  <c r="AA127" i="764"/>
  <c r="AA135" i="764"/>
  <c r="M106" i="765"/>
  <c r="AE140" i="765"/>
  <c r="AB56" i="764"/>
  <c r="N5" i="765"/>
  <c r="I3" i="760"/>
  <c r="F2" i="761"/>
  <c r="Q8" i="761"/>
  <c r="P8" i="761"/>
  <c r="Q45" i="762"/>
  <c r="P45" i="762"/>
  <c r="N89" i="762"/>
  <c r="AF89" i="762"/>
  <c r="AG73" i="762" s="1"/>
  <c r="AE89" i="762"/>
  <c r="Q107" i="762"/>
  <c r="P107" i="762"/>
  <c r="Q22" i="762"/>
  <c r="P22" i="762"/>
  <c r="Q56" i="762"/>
  <c r="P56" i="762"/>
  <c r="Q61" i="762"/>
  <c r="P61" i="762"/>
  <c r="Q24" i="761"/>
  <c r="P24" i="761"/>
  <c r="Q111" i="761"/>
  <c r="P111" i="761"/>
  <c r="Q9" i="762"/>
  <c r="P9" i="762"/>
  <c r="Q129" i="761"/>
  <c r="P129" i="761"/>
  <c r="Q41" i="762"/>
  <c r="P41" i="762"/>
  <c r="Q62" i="761"/>
  <c r="P62" i="761"/>
  <c r="Q108" i="762"/>
  <c r="P108" i="762"/>
  <c r="Q91" i="762"/>
  <c r="P91" i="762"/>
  <c r="Q132" i="761"/>
  <c r="P132" i="761"/>
  <c r="Q57" i="762"/>
  <c r="P57" i="762"/>
  <c r="Q58" i="761"/>
  <c r="P58" i="761"/>
  <c r="AF21" i="762"/>
  <c r="AG5" i="762" s="1"/>
  <c r="AE21" i="762"/>
  <c r="N21" i="762"/>
  <c r="Q125" i="761"/>
  <c r="P125" i="761"/>
  <c r="Q40" i="761"/>
  <c r="P40" i="761"/>
  <c r="N72" i="761"/>
  <c r="AB72" i="761"/>
  <c r="AC56" i="761" s="1"/>
  <c r="AA72" i="761"/>
  <c r="N106" i="761"/>
  <c r="Q42" i="762"/>
  <c r="P42" i="762"/>
  <c r="P44" i="761"/>
  <c r="Q44" i="761"/>
  <c r="Q128" i="761"/>
  <c r="P128" i="761"/>
  <c r="Q38" i="761"/>
  <c r="R22" i="761" s="1"/>
  <c r="P38" i="761"/>
  <c r="Q133" i="761"/>
  <c r="P133" i="761"/>
  <c r="P108" i="761"/>
  <c r="G8" i="760"/>
  <c r="Q43" i="761"/>
  <c r="M89" i="761"/>
  <c r="Q91" i="761"/>
  <c r="Q124" i="761"/>
  <c r="AA125" i="761"/>
  <c r="AA129" i="761"/>
  <c r="AA133" i="761"/>
  <c r="M140" i="761"/>
  <c r="Q27" i="762"/>
  <c r="AE42" i="762"/>
  <c r="P58" i="762"/>
  <c r="P124" i="762"/>
  <c r="AA107" i="761"/>
  <c r="O123" i="761"/>
  <c r="AB125" i="761"/>
  <c r="AB129" i="761"/>
  <c r="AB133" i="761"/>
  <c r="AE5" i="762"/>
  <c r="M38" i="762"/>
  <c r="AF42" i="762"/>
  <c r="AA8" i="761"/>
  <c r="N23" i="761"/>
  <c r="AA38" i="761"/>
  <c r="P42" i="761"/>
  <c r="N56" i="761"/>
  <c r="AA58" i="761"/>
  <c r="AA62" i="761"/>
  <c r="N75" i="761"/>
  <c r="P94" i="761"/>
  <c r="AB107" i="761"/>
  <c r="AA111" i="761"/>
  <c r="N127" i="761"/>
  <c r="N131" i="761"/>
  <c r="N135" i="761"/>
  <c r="AF5" i="762"/>
  <c r="AE9" i="762"/>
  <c r="P26" i="762"/>
  <c r="N40" i="762"/>
  <c r="N44" i="762"/>
  <c r="AE57" i="762"/>
  <c r="AE61" i="762"/>
  <c r="M72" i="762"/>
  <c r="P75" i="762"/>
  <c r="P90" i="762"/>
  <c r="AE108" i="762"/>
  <c r="N140" i="762"/>
  <c r="P109" i="762"/>
  <c r="P7" i="761"/>
  <c r="AB8" i="761"/>
  <c r="AB38" i="761"/>
  <c r="AC22" i="761" s="1"/>
  <c r="P57" i="761"/>
  <c r="AB58" i="761"/>
  <c r="P61" i="761"/>
  <c r="AB62" i="761"/>
  <c r="AA90" i="761"/>
  <c r="AB111" i="761"/>
  <c r="P114" i="761"/>
  <c r="P8" i="762"/>
  <c r="AF9" i="762"/>
  <c r="AE22" i="762"/>
  <c r="AF57" i="762"/>
  <c r="P60" i="762"/>
  <c r="AF61" i="762"/>
  <c r="AF108" i="762"/>
  <c r="AB90" i="761"/>
  <c r="N109" i="761"/>
  <c r="N113" i="761"/>
  <c r="N7" i="762"/>
  <c r="AF22" i="762"/>
  <c r="AF41" i="762"/>
  <c r="AF45" i="762"/>
  <c r="AE56" i="762"/>
  <c r="N59" i="762"/>
  <c r="N63" i="762"/>
  <c r="N73" i="762"/>
  <c r="AF91" i="762"/>
  <c r="AE107" i="762"/>
  <c r="M55" i="762"/>
  <c r="N5" i="761"/>
  <c r="AA7" i="761"/>
  <c r="M21" i="761"/>
  <c r="P22" i="761"/>
  <c r="P41" i="761"/>
  <c r="N55" i="761"/>
  <c r="AA57" i="761"/>
  <c r="AA61" i="761"/>
  <c r="N74" i="761"/>
  <c r="P93" i="761"/>
  <c r="AA110" i="761"/>
  <c r="AA114" i="761"/>
  <c r="N126" i="761"/>
  <c r="N130" i="761"/>
  <c r="N134" i="761"/>
  <c r="AE8" i="762"/>
  <c r="P25" i="762"/>
  <c r="P29" i="762"/>
  <c r="P39" i="762"/>
  <c r="AF56" i="762"/>
  <c r="AE60" i="762"/>
  <c r="P74" i="762"/>
  <c r="AF107" i="762"/>
  <c r="M123" i="762"/>
  <c r="P126" i="762"/>
  <c r="H1" i="762"/>
  <c r="N24" i="762"/>
  <c r="N28" i="762"/>
  <c r="AE106" i="762"/>
  <c r="AB56" i="761"/>
  <c r="N107" i="761"/>
  <c r="N5" i="762"/>
  <c r="P9" i="761"/>
  <c r="AA5" i="761"/>
  <c r="Q39" i="761"/>
  <c r="Q59" i="761"/>
  <c r="N90" i="761"/>
  <c r="Q112" i="761"/>
  <c r="Q6" i="762"/>
  <c r="AE24" i="762"/>
  <c r="AE28" i="762"/>
  <c r="AF73" i="762"/>
  <c r="AE140" i="762"/>
  <c r="F2" i="758"/>
  <c r="I3" i="757"/>
  <c r="Q44" i="758"/>
  <c r="P44" i="758"/>
  <c r="Q132" i="758"/>
  <c r="P132" i="758"/>
  <c r="Q24" i="758"/>
  <c r="P24" i="758"/>
  <c r="P94" i="758"/>
  <c r="Q94" i="758"/>
  <c r="Q125" i="758"/>
  <c r="P125" i="758"/>
  <c r="Q124" i="759"/>
  <c r="P124" i="759"/>
  <c r="AA38" i="758"/>
  <c r="N38" i="758"/>
  <c r="AB38" i="758"/>
  <c r="AC22" i="758" s="1"/>
  <c r="Q40" i="758"/>
  <c r="P40" i="758"/>
  <c r="P60" i="758"/>
  <c r="Q60" i="758"/>
  <c r="AA106" i="758"/>
  <c r="N106" i="758"/>
  <c r="AB106" i="758"/>
  <c r="AC90" i="758" s="1"/>
  <c r="Q9" i="759"/>
  <c r="P9" i="759"/>
  <c r="Q91" i="759"/>
  <c r="P91" i="759"/>
  <c r="Q107" i="759"/>
  <c r="P107" i="759"/>
  <c r="AF38" i="759"/>
  <c r="AG22" i="759" s="1"/>
  <c r="AE38" i="759"/>
  <c r="N38" i="759"/>
  <c r="Q56" i="758"/>
  <c r="P56" i="758"/>
  <c r="Q128" i="758"/>
  <c r="P128" i="758"/>
  <c r="N140" i="758"/>
  <c r="AB140" i="758"/>
  <c r="AC124" i="758" s="1"/>
  <c r="Q133" i="758"/>
  <c r="P133" i="758"/>
  <c r="N55" i="759"/>
  <c r="AF55" i="759"/>
  <c r="AG39" i="759" s="1"/>
  <c r="AE55" i="759"/>
  <c r="Q56" i="759"/>
  <c r="P56" i="759"/>
  <c r="Q45" i="759"/>
  <c r="P45" i="759"/>
  <c r="Q74" i="759"/>
  <c r="P74" i="759"/>
  <c r="P7" i="758"/>
  <c r="Q7" i="758"/>
  <c r="Q23" i="758"/>
  <c r="P23" i="758"/>
  <c r="N55" i="758"/>
  <c r="AB55" i="758"/>
  <c r="AC39" i="758" s="1"/>
  <c r="AA55" i="758"/>
  <c r="Q129" i="758"/>
  <c r="P129" i="758"/>
  <c r="Q41" i="759"/>
  <c r="P41" i="759"/>
  <c r="P57" i="759"/>
  <c r="Q57" i="759"/>
  <c r="P61" i="759"/>
  <c r="Q61" i="759"/>
  <c r="Q74" i="758"/>
  <c r="P74" i="758"/>
  <c r="P114" i="758"/>
  <c r="Q114" i="758"/>
  <c r="P8" i="759"/>
  <c r="Q8" i="759"/>
  <c r="Q110" i="758"/>
  <c r="P110" i="758"/>
  <c r="Q89" i="759"/>
  <c r="R73" i="759" s="1"/>
  <c r="P89" i="759"/>
  <c r="N6" i="758"/>
  <c r="AB24" i="758"/>
  <c r="AA42" i="758"/>
  <c r="AA56" i="758"/>
  <c r="N59" i="758"/>
  <c r="P75" i="758"/>
  <c r="AB90" i="758"/>
  <c r="AA94" i="758"/>
  <c r="N109" i="758"/>
  <c r="N113" i="758"/>
  <c r="P127" i="758"/>
  <c r="AB128" i="758"/>
  <c r="AB132" i="758"/>
  <c r="P135" i="758"/>
  <c r="N7" i="759"/>
  <c r="N60" i="759"/>
  <c r="N5" i="758"/>
  <c r="AA7" i="758"/>
  <c r="M21" i="758"/>
  <c r="P22" i="758"/>
  <c r="P41" i="758"/>
  <c r="P45" i="758"/>
  <c r="AB56" i="758"/>
  <c r="AA60" i="758"/>
  <c r="P93" i="758"/>
  <c r="AB94" i="758"/>
  <c r="AA110" i="758"/>
  <c r="AA114" i="758"/>
  <c r="N126" i="758"/>
  <c r="N130" i="758"/>
  <c r="N134" i="758"/>
  <c r="AE8" i="759"/>
  <c r="P25" i="759"/>
  <c r="N40" i="759"/>
  <c r="N44" i="759"/>
  <c r="AE57" i="759"/>
  <c r="AE61" i="759"/>
  <c r="M72" i="759"/>
  <c r="P75" i="759"/>
  <c r="P90" i="759"/>
  <c r="AE108" i="759"/>
  <c r="N140" i="759"/>
  <c r="AB7" i="758"/>
  <c r="AA23" i="758"/>
  <c r="AB60" i="758"/>
  <c r="N73" i="758"/>
  <c r="AB110" i="758"/>
  <c r="AB114" i="758"/>
  <c r="AA127" i="758"/>
  <c r="AA131" i="758"/>
  <c r="AA135" i="758"/>
  <c r="AF8" i="759"/>
  <c r="O38" i="759"/>
  <c r="AE41" i="759"/>
  <c r="AE45" i="759"/>
  <c r="AF57" i="759"/>
  <c r="AF61" i="759"/>
  <c r="AE91" i="759"/>
  <c r="N126" i="759"/>
  <c r="N9" i="758"/>
  <c r="AB23" i="758"/>
  <c r="N39" i="758"/>
  <c r="AA93" i="758"/>
  <c r="AF41" i="759"/>
  <c r="AF45" i="759"/>
  <c r="AE56" i="759"/>
  <c r="AE107" i="759"/>
  <c r="AA6" i="758"/>
  <c r="AA59" i="758"/>
  <c r="M72" i="758"/>
  <c r="N107" i="758"/>
  <c r="AA109" i="758"/>
  <c r="AA113" i="758"/>
  <c r="N5" i="759"/>
  <c r="AE7" i="759"/>
  <c r="M21" i="759"/>
  <c r="P24" i="759"/>
  <c r="P28" i="759"/>
  <c r="P39" i="759"/>
  <c r="N43" i="759"/>
  <c r="AF56" i="759"/>
  <c r="AE60" i="759"/>
  <c r="AF107" i="759"/>
  <c r="M123" i="759"/>
  <c r="N43" i="758"/>
  <c r="N91" i="758"/>
  <c r="P108" i="758"/>
  <c r="AA126" i="758"/>
  <c r="AA130" i="758"/>
  <c r="AA134" i="758"/>
  <c r="P6" i="759"/>
  <c r="N27" i="759"/>
  <c r="AE40" i="759"/>
  <c r="AE44" i="759"/>
  <c r="P59" i="759"/>
  <c r="P63" i="759"/>
  <c r="P73" i="759"/>
  <c r="E8" i="757"/>
  <c r="AA5" i="758"/>
  <c r="N8" i="758"/>
  <c r="N90" i="758"/>
  <c r="AF40" i="759"/>
  <c r="AE89" i="759"/>
  <c r="N109" i="759"/>
  <c r="AE126" i="759"/>
  <c r="AA9" i="758"/>
  <c r="M123" i="758"/>
  <c r="AF89" i="759"/>
  <c r="AG73" i="759" s="1"/>
  <c r="M106" i="759"/>
  <c r="AB39" i="758"/>
  <c r="AA43" i="758"/>
  <c r="AA91" i="758"/>
  <c r="AA107" i="758"/>
  <c r="AE140" i="759"/>
  <c r="Q75" i="755"/>
  <c r="P75" i="755"/>
  <c r="Q126" i="755"/>
  <c r="P126" i="755"/>
  <c r="Q130" i="755"/>
  <c r="P130" i="755"/>
  <c r="Q134" i="755"/>
  <c r="P134" i="755"/>
  <c r="P6" i="755"/>
  <c r="Q6" i="755"/>
  <c r="Q124" i="756"/>
  <c r="P124" i="756"/>
  <c r="N89" i="756"/>
  <c r="AF89" i="756"/>
  <c r="AG73" i="756" s="1"/>
  <c r="AE89" i="756"/>
  <c r="P7" i="756"/>
  <c r="Q7" i="756"/>
  <c r="P57" i="756"/>
  <c r="Q57" i="756"/>
  <c r="P109" i="755"/>
  <c r="Q109" i="755"/>
  <c r="Q91" i="756"/>
  <c r="P91" i="756"/>
  <c r="Q107" i="756"/>
  <c r="P107" i="756"/>
  <c r="Q127" i="755"/>
  <c r="P127" i="755"/>
  <c r="Q131" i="755"/>
  <c r="P131" i="755"/>
  <c r="Q135" i="755"/>
  <c r="P135" i="755"/>
  <c r="P59" i="755"/>
  <c r="Q59" i="755"/>
  <c r="Q74" i="755"/>
  <c r="P74" i="755"/>
  <c r="AB21" i="755"/>
  <c r="AC5" i="755" s="1"/>
  <c r="AA21" i="755"/>
  <c r="Q56" i="756"/>
  <c r="P56" i="756"/>
  <c r="P61" i="756"/>
  <c r="Q61" i="756"/>
  <c r="P108" i="756"/>
  <c r="Q108" i="756"/>
  <c r="Q40" i="756"/>
  <c r="P40" i="756"/>
  <c r="N38" i="756"/>
  <c r="AF38" i="756"/>
  <c r="AG22" i="756" s="1"/>
  <c r="AE38" i="756"/>
  <c r="Q44" i="756"/>
  <c r="P44" i="756"/>
  <c r="P113" i="755"/>
  <c r="Q113" i="755"/>
  <c r="N9" i="755"/>
  <c r="AB23" i="755"/>
  <c r="N39" i="755"/>
  <c r="N58" i="755"/>
  <c r="AB75" i="755"/>
  <c r="N108" i="755"/>
  <c r="N112" i="755"/>
  <c r="AB127" i="755"/>
  <c r="AB131" i="755"/>
  <c r="AB135" i="755"/>
  <c r="N6" i="756"/>
  <c r="N60" i="756"/>
  <c r="M140" i="756"/>
  <c r="P40" i="755"/>
  <c r="P44" i="755"/>
  <c r="AA59" i="755"/>
  <c r="M72" i="755"/>
  <c r="P73" i="755"/>
  <c r="P92" i="755"/>
  <c r="K106" i="755"/>
  <c r="AA109" i="755"/>
  <c r="AA113" i="755"/>
  <c r="AE7" i="756"/>
  <c r="M21" i="756"/>
  <c r="P28" i="756"/>
  <c r="P39" i="756"/>
  <c r="N43" i="756"/>
  <c r="AE57" i="756"/>
  <c r="AE61" i="756"/>
  <c r="M72" i="756"/>
  <c r="P75" i="756"/>
  <c r="M38" i="755"/>
  <c r="N43" i="755"/>
  <c r="AB59" i="755"/>
  <c r="N91" i="755"/>
  <c r="AB109" i="755"/>
  <c r="AB113" i="755"/>
  <c r="H1" i="756"/>
  <c r="AF7" i="756"/>
  <c r="N23" i="756"/>
  <c r="N27" i="756"/>
  <c r="AE40" i="756"/>
  <c r="AE44" i="756"/>
  <c r="AF57" i="756"/>
  <c r="AF61" i="756"/>
  <c r="N74" i="756"/>
  <c r="AE91" i="756"/>
  <c r="AF108" i="756"/>
  <c r="N126" i="756"/>
  <c r="E8" i="754"/>
  <c r="AA5" i="755"/>
  <c r="N8" i="755"/>
  <c r="N57" i="755"/>
  <c r="N61" i="755"/>
  <c r="N90" i="755"/>
  <c r="M106" i="755"/>
  <c r="N111" i="755"/>
  <c r="AB126" i="755"/>
  <c r="P129" i="755"/>
  <c r="AB130" i="755"/>
  <c r="P133" i="755"/>
  <c r="AB134" i="755"/>
  <c r="N9" i="756"/>
  <c r="AF40" i="756"/>
  <c r="AF44" i="756"/>
  <c r="AE56" i="756"/>
  <c r="AF91" i="756"/>
  <c r="AE107" i="756"/>
  <c r="AB5" i="755"/>
  <c r="AA9" i="755"/>
  <c r="AA58" i="755"/>
  <c r="AA108" i="755"/>
  <c r="AA112" i="755"/>
  <c r="M123" i="755"/>
  <c r="P124" i="755"/>
  <c r="AE6" i="756"/>
  <c r="AF56" i="756"/>
  <c r="AE60" i="756"/>
  <c r="AF107" i="756"/>
  <c r="M123" i="756"/>
  <c r="AA39" i="755"/>
  <c r="M140" i="755"/>
  <c r="P22" i="756"/>
  <c r="N26" i="756"/>
  <c r="AE43" i="756"/>
  <c r="P59" i="756"/>
  <c r="P63" i="756"/>
  <c r="P73" i="756"/>
  <c r="N7" i="755"/>
  <c r="AB39" i="755"/>
  <c r="AA43" i="755"/>
  <c r="P56" i="755"/>
  <c r="N60" i="755"/>
  <c r="N89" i="755"/>
  <c r="N110" i="755"/>
  <c r="N114" i="755"/>
  <c r="P128" i="755"/>
  <c r="P132" i="755"/>
  <c r="AE5" i="756"/>
  <c r="N8" i="756"/>
  <c r="AE23" i="756"/>
  <c r="AE27" i="756"/>
  <c r="N58" i="756"/>
  <c r="N62" i="756"/>
  <c r="AE74" i="756"/>
  <c r="N109" i="756"/>
  <c r="AE126" i="756"/>
  <c r="AA8" i="755"/>
  <c r="P42" i="755"/>
  <c r="AA57" i="755"/>
  <c r="AA61" i="755"/>
  <c r="P94" i="755"/>
  <c r="AF23" i="756"/>
  <c r="AF74" i="756"/>
  <c r="AA90" i="755"/>
  <c r="M55" i="756"/>
  <c r="AA42" i="755"/>
  <c r="AA56" i="755"/>
  <c r="AA94" i="755"/>
  <c r="AE26" i="756"/>
  <c r="Q60" i="774" l="1"/>
  <c r="P60" i="774"/>
  <c r="Q91" i="774"/>
  <c r="P91" i="774"/>
  <c r="Q133" i="773"/>
  <c r="P133" i="773"/>
  <c r="Q23" i="774"/>
  <c r="P23" i="774"/>
  <c r="P6" i="764"/>
  <c r="Q6" i="764"/>
  <c r="P22" i="755"/>
  <c r="Q22" i="755"/>
  <c r="Q73" i="770"/>
  <c r="P73" i="770"/>
  <c r="P60" i="773"/>
  <c r="Q134" i="767"/>
  <c r="P134" i="767"/>
  <c r="Q106" i="771"/>
  <c r="R90" i="771" s="1"/>
  <c r="Q43" i="762"/>
  <c r="P43" i="762"/>
  <c r="Q65" i="768"/>
  <c r="P65" i="768"/>
  <c r="Q56" i="767"/>
  <c r="P56" i="767"/>
  <c r="N89" i="767"/>
  <c r="P61" i="770"/>
  <c r="P57" i="774"/>
  <c r="Q58" i="759"/>
  <c r="P58" i="759"/>
  <c r="Q93" i="767"/>
  <c r="P93" i="767"/>
  <c r="Q107" i="774"/>
  <c r="P107" i="774"/>
  <c r="P23" i="755"/>
  <c r="AB89" i="767"/>
  <c r="AC73" i="767" s="1"/>
  <c r="P90" i="756"/>
  <c r="N123" i="761"/>
  <c r="Q123" i="761" s="1"/>
  <c r="R107" i="761" s="1"/>
  <c r="P26" i="765"/>
  <c r="P56" i="768"/>
  <c r="AF72" i="768"/>
  <c r="AG56" i="768" s="1"/>
  <c r="AA38" i="767"/>
  <c r="P134" i="773"/>
  <c r="I3" i="772"/>
  <c r="P24" i="765"/>
  <c r="Q24" i="765"/>
  <c r="N106" i="762"/>
  <c r="AF106" i="762"/>
  <c r="AG90" i="762" s="1"/>
  <c r="AA89" i="758"/>
  <c r="P107" i="755"/>
  <c r="Q106" i="756"/>
  <c r="R90" i="756" s="1"/>
  <c r="AE106" i="756"/>
  <c r="P61" i="758"/>
  <c r="AA123" i="761"/>
  <c r="N38" i="764"/>
  <c r="D2" i="764" s="1"/>
  <c r="AB106" i="767"/>
  <c r="AC90" i="767" s="1"/>
  <c r="N72" i="768"/>
  <c r="Q72" i="768" s="1"/>
  <c r="R56" i="768" s="1"/>
  <c r="AB38" i="767"/>
  <c r="AC22" i="767" s="1"/>
  <c r="P58" i="765"/>
  <c r="Q58" i="765"/>
  <c r="AA38" i="764"/>
  <c r="P128" i="770"/>
  <c r="AF106" i="771"/>
  <c r="AG90" i="771" s="1"/>
  <c r="Q43" i="767"/>
  <c r="P43" i="767"/>
  <c r="P57" i="758"/>
  <c r="P7" i="773"/>
  <c r="Q7" i="773"/>
  <c r="Q56" i="773"/>
  <c r="P56" i="773"/>
  <c r="P28" i="768"/>
  <c r="Q28" i="768"/>
  <c r="Q110" i="770"/>
  <c r="P110" i="770"/>
  <c r="AA72" i="770"/>
  <c r="AB72" i="770"/>
  <c r="AC56" i="770" s="1"/>
  <c r="N89" i="758"/>
  <c r="Q89" i="758" s="1"/>
  <c r="R73" i="758" s="1"/>
  <c r="P41" i="764"/>
  <c r="P26" i="771"/>
  <c r="Q26" i="771"/>
  <c r="I3" i="754"/>
  <c r="P63" i="765"/>
  <c r="P72" i="779"/>
  <c r="P5" i="755"/>
  <c r="Q5" i="755"/>
  <c r="AB55" i="761"/>
  <c r="AC39" i="761" s="1"/>
  <c r="AA55" i="761"/>
  <c r="Q25" i="768"/>
  <c r="P25" i="768"/>
  <c r="Q23" i="773"/>
  <c r="P23" i="773"/>
  <c r="Q129" i="773"/>
  <c r="P129" i="773"/>
  <c r="P62" i="774"/>
  <c r="Q62" i="774"/>
  <c r="Q75" i="771"/>
  <c r="P75" i="771"/>
  <c r="AA55" i="773"/>
  <c r="AF106" i="756"/>
  <c r="AG90" i="756" s="1"/>
  <c r="P59" i="765"/>
  <c r="P74" i="767"/>
  <c r="P106" i="767"/>
  <c r="AA72" i="767"/>
  <c r="P112" i="758"/>
  <c r="Q112" i="758"/>
  <c r="Q7" i="768"/>
  <c r="P7" i="768"/>
  <c r="P110" i="761"/>
  <c r="AB55" i="755"/>
  <c r="AC39" i="755" s="1"/>
  <c r="AA55" i="755"/>
  <c r="P42" i="756"/>
  <c r="Q23" i="762"/>
  <c r="AE38" i="765"/>
  <c r="AB72" i="767"/>
  <c r="AC56" i="767" s="1"/>
  <c r="P109" i="773"/>
  <c r="AA106" i="773"/>
  <c r="Q60" i="767"/>
  <c r="P60" i="767"/>
  <c r="Q60" i="764"/>
  <c r="AB106" i="773"/>
  <c r="AC90" i="773" s="1"/>
  <c r="P7" i="774"/>
  <c r="Q7" i="774"/>
  <c r="P74" i="770"/>
  <c r="P125" i="756"/>
  <c r="Q125" i="756"/>
  <c r="P24" i="768"/>
  <c r="Q24" i="768"/>
  <c r="P5" i="770"/>
  <c r="Q5" i="770"/>
  <c r="Q57" i="768"/>
  <c r="P57" i="768"/>
  <c r="Q59" i="773"/>
  <c r="P59" i="773"/>
  <c r="Q90" i="771"/>
  <c r="P90" i="771"/>
  <c r="P131" i="758"/>
  <c r="AA106" i="761"/>
  <c r="AF38" i="765"/>
  <c r="AG22" i="765" s="1"/>
  <c r="N72" i="764"/>
  <c r="P58" i="767"/>
  <c r="P24" i="756"/>
  <c r="P62" i="762"/>
  <c r="P94" i="764"/>
  <c r="P41" i="771"/>
  <c r="N38" i="773"/>
  <c r="Q124" i="764"/>
  <c r="P125" i="759"/>
  <c r="Q125" i="759"/>
  <c r="Q59" i="770"/>
  <c r="P59" i="770"/>
  <c r="N123" i="770"/>
  <c r="AB123" i="770"/>
  <c r="AC107" i="770" s="1"/>
  <c r="Q41" i="756"/>
  <c r="P41" i="756"/>
  <c r="P38" i="780"/>
  <c r="Q38" i="780"/>
  <c r="R22" i="780" s="1"/>
  <c r="D2" i="780"/>
  <c r="Q21" i="780"/>
  <c r="R5" i="780" s="1"/>
  <c r="P21" i="780"/>
  <c r="Q140" i="780"/>
  <c r="R124" i="780" s="1"/>
  <c r="P140" i="780"/>
  <c r="D2" i="779"/>
  <c r="P21" i="779"/>
  <c r="Q21" i="779"/>
  <c r="R5" i="779" s="1"/>
  <c r="Q55" i="780"/>
  <c r="R39" i="780" s="1"/>
  <c r="P55" i="780"/>
  <c r="P123" i="779"/>
  <c r="Q123" i="779"/>
  <c r="R107" i="779" s="1"/>
  <c r="P106" i="780"/>
  <c r="Q106" i="780"/>
  <c r="R90" i="780" s="1"/>
  <c r="Q55" i="779"/>
  <c r="R39" i="779" s="1"/>
  <c r="P55" i="779"/>
  <c r="Q123" i="776"/>
  <c r="R107" i="776" s="1"/>
  <c r="P123" i="776"/>
  <c r="Q38" i="777"/>
  <c r="R22" i="777" s="1"/>
  <c r="P38" i="777"/>
  <c r="Q123" i="777"/>
  <c r="R107" i="777" s="1"/>
  <c r="P123" i="777"/>
  <c r="Q106" i="777"/>
  <c r="R90" i="777" s="1"/>
  <c r="P106" i="777"/>
  <c r="Q140" i="777"/>
  <c r="R124" i="777" s="1"/>
  <c r="P140" i="777"/>
  <c r="P89" i="776"/>
  <c r="Q89" i="776"/>
  <c r="R73" i="776" s="1"/>
  <c r="Q89" i="777"/>
  <c r="R73" i="777" s="1"/>
  <c r="P89" i="777"/>
  <c r="Q21" i="777"/>
  <c r="R5" i="777" s="1"/>
  <c r="P21" i="777"/>
  <c r="D2" i="777"/>
  <c r="Q55" i="777"/>
  <c r="R39" i="777" s="1"/>
  <c r="P55" i="777"/>
  <c r="P72" i="777"/>
  <c r="Q72" i="777"/>
  <c r="R56" i="777" s="1"/>
  <c r="D2" i="776"/>
  <c r="Q8" i="773"/>
  <c r="P8" i="773"/>
  <c r="N21" i="774"/>
  <c r="AF21" i="774"/>
  <c r="AG5" i="774" s="1"/>
  <c r="AE21" i="774"/>
  <c r="Q9" i="773"/>
  <c r="P9" i="773"/>
  <c r="Q140" i="774"/>
  <c r="R124" i="774" s="1"/>
  <c r="P140" i="774"/>
  <c r="Q74" i="773"/>
  <c r="P74" i="773"/>
  <c r="Q8" i="774"/>
  <c r="P8" i="774"/>
  <c r="Q127" i="773"/>
  <c r="P127" i="773"/>
  <c r="Q74" i="774"/>
  <c r="P74" i="774"/>
  <c r="Q92" i="773"/>
  <c r="P92" i="773"/>
  <c r="Q56" i="774"/>
  <c r="P56" i="774"/>
  <c r="AB21" i="773"/>
  <c r="AC5" i="773" s="1"/>
  <c r="AA21" i="773"/>
  <c r="N21" i="773"/>
  <c r="Q124" i="773"/>
  <c r="P124" i="773"/>
  <c r="Q123" i="774"/>
  <c r="R107" i="774" s="1"/>
  <c r="P123" i="774"/>
  <c r="Q106" i="774"/>
  <c r="R90" i="774" s="1"/>
  <c r="P106" i="774"/>
  <c r="Q44" i="774"/>
  <c r="P44" i="774"/>
  <c r="Q5" i="773"/>
  <c r="P5" i="773"/>
  <c r="Q106" i="773"/>
  <c r="R90" i="773" s="1"/>
  <c r="P106" i="773"/>
  <c r="Q111" i="773"/>
  <c r="P111" i="773"/>
  <c r="Q73" i="773"/>
  <c r="P73" i="773"/>
  <c r="Q40" i="774"/>
  <c r="P40" i="774"/>
  <c r="Q93" i="773"/>
  <c r="P93" i="773"/>
  <c r="Q72" i="773"/>
  <c r="R56" i="773" s="1"/>
  <c r="P72" i="773"/>
  <c r="Q131" i="773"/>
  <c r="P131" i="773"/>
  <c r="AA140" i="773"/>
  <c r="N140" i="773"/>
  <c r="AB140" i="773"/>
  <c r="AC124" i="773" s="1"/>
  <c r="Q38" i="774"/>
  <c r="R22" i="774" s="1"/>
  <c r="P38" i="774"/>
  <c r="Q89" i="774"/>
  <c r="R73" i="774" s="1"/>
  <c r="P89" i="774"/>
  <c r="Q90" i="773"/>
  <c r="P90" i="773"/>
  <c r="Q112" i="773"/>
  <c r="P112" i="773"/>
  <c r="Q39" i="774"/>
  <c r="P39" i="774"/>
  <c r="Q90" i="774"/>
  <c r="P90" i="774"/>
  <c r="Q55" i="773"/>
  <c r="R39" i="773" s="1"/>
  <c r="P55" i="773"/>
  <c r="Q62" i="773"/>
  <c r="P62" i="773"/>
  <c r="Q108" i="773"/>
  <c r="P108" i="773"/>
  <c r="Q28" i="774"/>
  <c r="P28" i="774"/>
  <c r="Q5" i="774"/>
  <c r="P5" i="774"/>
  <c r="Q75" i="774"/>
  <c r="P75" i="774"/>
  <c r="Q126" i="774"/>
  <c r="P126" i="774"/>
  <c r="Q109" i="774"/>
  <c r="P109" i="774"/>
  <c r="Q58" i="773"/>
  <c r="P58" i="773"/>
  <c r="Q24" i="774"/>
  <c r="P24" i="774"/>
  <c r="Q44" i="773"/>
  <c r="P44" i="773"/>
  <c r="Q132" i="773"/>
  <c r="P132" i="773"/>
  <c r="Q41" i="773"/>
  <c r="P41" i="773"/>
  <c r="AE72" i="774"/>
  <c r="N72" i="774"/>
  <c r="AF72" i="774"/>
  <c r="AG56" i="774" s="1"/>
  <c r="Q63" i="774"/>
  <c r="P63" i="774"/>
  <c r="Q40" i="773"/>
  <c r="P40" i="773"/>
  <c r="Q128" i="773"/>
  <c r="P128" i="773"/>
  <c r="Q89" i="773"/>
  <c r="R73" i="773" s="1"/>
  <c r="P89" i="773"/>
  <c r="Q59" i="774"/>
  <c r="P59" i="774"/>
  <c r="AB123" i="773"/>
  <c r="AC107" i="773" s="1"/>
  <c r="AA123" i="773"/>
  <c r="N123" i="773"/>
  <c r="AF55" i="774"/>
  <c r="AG39" i="774" s="1"/>
  <c r="AE55" i="774"/>
  <c r="N55" i="774"/>
  <c r="Q22" i="773"/>
  <c r="P22" i="773"/>
  <c r="Q38" i="773"/>
  <c r="R22" i="773" s="1"/>
  <c r="P38" i="773"/>
  <c r="Q25" i="774"/>
  <c r="P25" i="774"/>
  <c r="Q6" i="771"/>
  <c r="P6" i="771"/>
  <c r="Q126" i="771"/>
  <c r="P126" i="771"/>
  <c r="Q108" i="770"/>
  <c r="P108" i="770"/>
  <c r="P21" i="770"/>
  <c r="Q21" i="770"/>
  <c r="R5" i="770" s="1"/>
  <c r="Q56" i="771"/>
  <c r="P56" i="771"/>
  <c r="Q24" i="770"/>
  <c r="P24" i="770"/>
  <c r="Q72" i="771"/>
  <c r="R56" i="771" s="1"/>
  <c r="P72" i="771"/>
  <c r="Q91" i="770"/>
  <c r="P91" i="770"/>
  <c r="Q72" i="770"/>
  <c r="R56" i="770" s="1"/>
  <c r="P72" i="770"/>
  <c r="Q39" i="770"/>
  <c r="P39" i="770"/>
  <c r="Q124" i="770"/>
  <c r="P124" i="770"/>
  <c r="Q44" i="771"/>
  <c r="P44" i="771"/>
  <c r="Q43" i="770"/>
  <c r="P43" i="770"/>
  <c r="Q9" i="770"/>
  <c r="P9" i="770"/>
  <c r="N140" i="770"/>
  <c r="AB140" i="770"/>
  <c r="AC124" i="770" s="1"/>
  <c r="AA140" i="770"/>
  <c r="Q40" i="771"/>
  <c r="P40" i="771"/>
  <c r="Q73" i="771"/>
  <c r="P73" i="771"/>
  <c r="AB38" i="770"/>
  <c r="AC22" i="770" s="1"/>
  <c r="AA38" i="770"/>
  <c r="N38" i="770"/>
  <c r="Q125" i="771"/>
  <c r="P125" i="771"/>
  <c r="Q94" i="770"/>
  <c r="P94" i="770"/>
  <c r="Q65" i="771"/>
  <c r="P65" i="771"/>
  <c r="Q55" i="770"/>
  <c r="R39" i="770" s="1"/>
  <c r="P55" i="770"/>
  <c r="Q61" i="771"/>
  <c r="P61" i="771"/>
  <c r="AB106" i="770"/>
  <c r="AC90" i="770" s="1"/>
  <c r="AA106" i="770"/>
  <c r="N106" i="770"/>
  <c r="D2" i="770" s="1"/>
  <c r="N55" i="771"/>
  <c r="AF55" i="771"/>
  <c r="AG39" i="771" s="1"/>
  <c r="AE55" i="771"/>
  <c r="AF140" i="771"/>
  <c r="AG124" i="771" s="1"/>
  <c r="AE140" i="771"/>
  <c r="N140" i="771"/>
  <c r="Q5" i="771"/>
  <c r="P5" i="771"/>
  <c r="Q57" i="771"/>
  <c r="P57" i="771"/>
  <c r="Q62" i="770"/>
  <c r="P62" i="770"/>
  <c r="Q25" i="771"/>
  <c r="P25" i="771"/>
  <c r="Q89" i="770"/>
  <c r="R73" i="770" s="1"/>
  <c r="P89" i="770"/>
  <c r="Q39" i="771"/>
  <c r="P39" i="771"/>
  <c r="Q42" i="770"/>
  <c r="P42" i="770"/>
  <c r="Q133" i="770"/>
  <c r="P133" i="770"/>
  <c r="Q58" i="770"/>
  <c r="P58" i="770"/>
  <c r="Q89" i="771"/>
  <c r="R73" i="771" s="1"/>
  <c r="P89" i="771"/>
  <c r="Q74" i="771"/>
  <c r="P74" i="771"/>
  <c r="Q28" i="771"/>
  <c r="P28" i="771"/>
  <c r="Q129" i="770"/>
  <c r="P129" i="770"/>
  <c r="Q8" i="770"/>
  <c r="P8" i="770"/>
  <c r="Q24" i="771"/>
  <c r="P24" i="771"/>
  <c r="N123" i="771"/>
  <c r="AF123" i="771"/>
  <c r="AG107" i="771" s="1"/>
  <c r="AE123" i="771"/>
  <c r="Q125" i="770"/>
  <c r="P125" i="770"/>
  <c r="N38" i="771"/>
  <c r="AF38" i="771"/>
  <c r="AG22" i="771" s="1"/>
  <c r="AE38" i="771"/>
  <c r="Q112" i="770"/>
  <c r="P112" i="770"/>
  <c r="Q59" i="767"/>
  <c r="P59" i="767"/>
  <c r="N55" i="768"/>
  <c r="AF55" i="768"/>
  <c r="AG39" i="768" s="1"/>
  <c r="AE55" i="768"/>
  <c r="Q38" i="767"/>
  <c r="R22" i="767" s="1"/>
  <c r="P38" i="767"/>
  <c r="Q109" i="768"/>
  <c r="P109" i="768"/>
  <c r="Q125" i="768"/>
  <c r="P125" i="768"/>
  <c r="Q113" i="767"/>
  <c r="P113" i="767"/>
  <c r="Q109" i="767"/>
  <c r="P109" i="767"/>
  <c r="N123" i="768"/>
  <c r="AF123" i="768"/>
  <c r="AG107" i="768" s="1"/>
  <c r="AE123" i="768"/>
  <c r="Q41" i="768"/>
  <c r="P41" i="768"/>
  <c r="Q94" i="767"/>
  <c r="P94" i="767"/>
  <c r="Q5" i="768"/>
  <c r="P5" i="768"/>
  <c r="Q64" i="768"/>
  <c r="P64" i="768"/>
  <c r="Q26" i="768"/>
  <c r="P26" i="768"/>
  <c r="Q107" i="767"/>
  <c r="P107" i="767"/>
  <c r="Q60" i="768"/>
  <c r="P60" i="768"/>
  <c r="N21" i="767"/>
  <c r="AB21" i="767"/>
  <c r="AC5" i="767" s="1"/>
  <c r="AA21" i="767"/>
  <c r="AB55" i="767"/>
  <c r="AC39" i="767" s="1"/>
  <c r="AA55" i="767"/>
  <c r="N55" i="767"/>
  <c r="P21" i="768"/>
  <c r="Q21" i="768"/>
  <c r="R5" i="768" s="1"/>
  <c r="P72" i="767"/>
  <c r="Q72" i="767"/>
  <c r="R56" i="767" s="1"/>
  <c r="Q126" i="768"/>
  <c r="P126" i="768"/>
  <c r="AB140" i="767"/>
  <c r="AC124" i="767" s="1"/>
  <c r="AA140" i="767"/>
  <c r="N140" i="767"/>
  <c r="Q89" i="767"/>
  <c r="R73" i="767" s="1"/>
  <c r="P89" i="767"/>
  <c r="Q123" i="767"/>
  <c r="R107" i="767" s="1"/>
  <c r="P123" i="767"/>
  <c r="Q6" i="768"/>
  <c r="P6" i="768"/>
  <c r="N38" i="768"/>
  <c r="AF38" i="768"/>
  <c r="AG22" i="768" s="1"/>
  <c r="AE38" i="768"/>
  <c r="Q112" i="767"/>
  <c r="P112" i="767"/>
  <c r="Q108" i="767"/>
  <c r="P108" i="767"/>
  <c r="Q24" i="767"/>
  <c r="P24" i="767"/>
  <c r="Q42" i="767"/>
  <c r="P42" i="767"/>
  <c r="AF140" i="768"/>
  <c r="AG124" i="768" s="1"/>
  <c r="AE140" i="768"/>
  <c r="N140" i="768"/>
  <c r="Q75" i="768"/>
  <c r="P75" i="768"/>
  <c r="Q56" i="764"/>
  <c r="P56" i="764"/>
  <c r="Q55" i="764"/>
  <c r="R39" i="764" s="1"/>
  <c r="P55" i="764"/>
  <c r="AB89" i="764"/>
  <c r="AC73" i="764" s="1"/>
  <c r="AA89" i="764"/>
  <c r="N89" i="764"/>
  <c r="Q62" i="765"/>
  <c r="P62" i="765"/>
  <c r="Q7" i="765"/>
  <c r="P7" i="765"/>
  <c r="Q25" i="765"/>
  <c r="P25" i="765"/>
  <c r="Q23" i="764"/>
  <c r="P23" i="764"/>
  <c r="Q22" i="765"/>
  <c r="P22" i="765"/>
  <c r="P113" i="764"/>
  <c r="Q113" i="764"/>
  <c r="Q135" i="764"/>
  <c r="P135" i="764"/>
  <c r="P132" i="764"/>
  <c r="Q132" i="764"/>
  <c r="Q9" i="765"/>
  <c r="P9" i="765"/>
  <c r="Q5" i="765"/>
  <c r="P5" i="765"/>
  <c r="P109" i="764"/>
  <c r="Q109" i="764"/>
  <c r="N123" i="765"/>
  <c r="AF123" i="765"/>
  <c r="AG107" i="765" s="1"/>
  <c r="AE123" i="765"/>
  <c r="Q131" i="764"/>
  <c r="P131" i="764"/>
  <c r="Q140" i="765"/>
  <c r="R124" i="765" s="1"/>
  <c r="P140" i="765"/>
  <c r="P128" i="764"/>
  <c r="Q128" i="764"/>
  <c r="AB106" i="764"/>
  <c r="AC90" i="764" s="1"/>
  <c r="AA106" i="764"/>
  <c r="N106" i="764"/>
  <c r="Q38" i="765"/>
  <c r="R22" i="765" s="1"/>
  <c r="P38" i="765"/>
  <c r="P21" i="764"/>
  <c r="Q21" i="764"/>
  <c r="R5" i="764" s="1"/>
  <c r="Q5" i="764"/>
  <c r="P5" i="764"/>
  <c r="Q127" i="764"/>
  <c r="P127" i="764"/>
  <c r="AB123" i="764"/>
  <c r="AC107" i="764" s="1"/>
  <c r="AA123" i="764"/>
  <c r="N123" i="764"/>
  <c r="Q90" i="764"/>
  <c r="P90" i="764"/>
  <c r="Q43" i="764"/>
  <c r="P43" i="764"/>
  <c r="Q55" i="765"/>
  <c r="R39" i="765" s="1"/>
  <c r="P55" i="765"/>
  <c r="Q62" i="764"/>
  <c r="P62" i="764"/>
  <c r="Q21" i="765"/>
  <c r="R5" i="765" s="1"/>
  <c r="P21" i="765"/>
  <c r="N106" i="765"/>
  <c r="AF106" i="765"/>
  <c r="AG90" i="765" s="1"/>
  <c r="AE106" i="765"/>
  <c r="Q109" i="765"/>
  <c r="P109" i="765"/>
  <c r="Q58" i="764"/>
  <c r="P58" i="764"/>
  <c r="Q140" i="764"/>
  <c r="R124" i="764" s="1"/>
  <c r="P140" i="764"/>
  <c r="Q125" i="765"/>
  <c r="P125" i="765"/>
  <c r="AE72" i="765"/>
  <c r="N72" i="765"/>
  <c r="AF72" i="765"/>
  <c r="AG56" i="765" s="1"/>
  <c r="Q56" i="765"/>
  <c r="P56" i="765"/>
  <c r="Q75" i="764"/>
  <c r="P75" i="764"/>
  <c r="P24" i="764"/>
  <c r="Q24" i="764"/>
  <c r="Q38" i="764"/>
  <c r="R22" i="764" s="1"/>
  <c r="Q64" i="765"/>
  <c r="P64" i="765"/>
  <c r="Q45" i="765"/>
  <c r="P45" i="765"/>
  <c r="Q8" i="764"/>
  <c r="P8" i="764"/>
  <c r="Q60" i="765"/>
  <c r="P60" i="765"/>
  <c r="Q41" i="765"/>
  <c r="P41" i="765"/>
  <c r="Q42" i="765"/>
  <c r="P42" i="765"/>
  <c r="Q72" i="764"/>
  <c r="R56" i="764" s="1"/>
  <c r="P72" i="764"/>
  <c r="Q109" i="761"/>
  <c r="P109" i="761"/>
  <c r="Q55" i="761"/>
  <c r="R39" i="761" s="1"/>
  <c r="P55" i="761"/>
  <c r="Q40" i="762"/>
  <c r="P40" i="762"/>
  <c r="Q127" i="761"/>
  <c r="P127" i="761"/>
  <c r="AB89" i="761"/>
  <c r="AC73" i="761" s="1"/>
  <c r="AA89" i="761"/>
  <c r="N89" i="761"/>
  <c r="P21" i="762"/>
  <c r="Q21" i="762"/>
  <c r="R5" i="762" s="1"/>
  <c r="P28" i="762"/>
  <c r="Q28" i="762"/>
  <c r="P24" i="762"/>
  <c r="Q24" i="762"/>
  <c r="Q134" i="761"/>
  <c r="P134" i="761"/>
  <c r="AB21" i="761"/>
  <c r="AC5" i="761" s="1"/>
  <c r="AA21" i="761"/>
  <c r="N21" i="761"/>
  <c r="N123" i="762"/>
  <c r="AF123" i="762"/>
  <c r="AG107" i="762" s="1"/>
  <c r="AE123" i="762"/>
  <c r="Q56" i="761"/>
  <c r="P56" i="761"/>
  <c r="Q130" i="761"/>
  <c r="P130" i="761"/>
  <c r="Q7" i="762"/>
  <c r="P7" i="762"/>
  <c r="Q140" i="762"/>
  <c r="R124" i="762" s="1"/>
  <c r="P140" i="762"/>
  <c r="Q135" i="761"/>
  <c r="P135" i="761"/>
  <c r="Q23" i="761"/>
  <c r="P23" i="761"/>
  <c r="AB140" i="761"/>
  <c r="AC124" i="761" s="1"/>
  <c r="AA140" i="761"/>
  <c r="N140" i="761"/>
  <c r="Q90" i="761"/>
  <c r="P90" i="761"/>
  <c r="Q126" i="761"/>
  <c r="P126" i="761"/>
  <c r="Q5" i="761"/>
  <c r="P5" i="761"/>
  <c r="Q113" i="761"/>
  <c r="P113" i="761"/>
  <c r="Q131" i="761"/>
  <c r="P131" i="761"/>
  <c r="Q106" i="761"/>
  <c r="R90" i="761" s="1"/>
  <c r="P106" i="761"/>
  <c r="Q89" i="762"/>
  <c r="R73" i="762" s="1"/>
  <c r="P89" i="762"/>
  <c r="N55" i="762"/>
  <c r="AF55" i="762"/>
  <c r="AG39" i="762" s="1"/>
  <c r="AE55" i="762"/>
  <c r="AF38" i="762"/>
  <c r="AG22" i="762" s="1"/>
  <c r="AE38" i="762"/>
  <c r="N38" i="762"/>
  <c r="P72" i="761"/>
  <c r="Q72" i="761"/>
  <c r="R56" i="761" s="1"/>
  <c r="Q74" i="761"/>
  <c r="P74" i="761"/>
  <c r="Q5" i="762"/>
  <c r="P5" i="762"/>
  <c r="Q63" i="762"/>
  <c r="P63" i="762"/>
  <c r="Q75" i="761"/>
  <c r="P75" i="761"/>
  <c r="AE72" i="762"/>
  <c r="N72" i="762"/>
  <c r="AF72" i="762"/>
  <c r="AG56" i="762" s="1"/>
  <c r="Q73" i="762"/>
  <c r="P73" i="762"/>
  <c r="Q107" i="761"/>
  <c r="P107" i="761"/>
  <c r="Q59" i="762"/>
  <c r="P59" i="762"/>
  <c r="Q44" i="762"/>
  <c r="P44" i="762"/>
  <c r="N106" i="759"/>
  <c r="AF106" i="759"/>
  <c r="AG90" i="759" s="1"/>
  <c r="AE106" i="759"/>
  <c r="Q7" i="759"/>
  <c r="P7" i="759"/>
  <c r="Q55" i="758"/>
  <c r="R39" i="758" s="1"/>
  <c r="P55" i="758"/>
  <c r="Q106" i="758"/>
  <c r="R90" i="758" s="1"/>
  <c r="P106" i="758"/>
  <c r="Q91" i="758"/>
  <c r="P91" i="758"/>
  <c r="Q5" i="759"/>
  <c r="P5" i="759"/>
  <c r="Q39" i="758"/>
  <c r="P39" i="758"/>
  <c r="AE72" i="759"/>
  <c r="AF72" i="759"/>
  <c r="AG56" i="759" s="1"/>
  <c r="N72" i="759"/>
  <c r="P55" i="759"/>
  <c r="Q55" i="759"/>
  <c r="R39" i="759" s="1"/>
  <c r="Q8" i="758"/>
  <c r="P8" i="758"/>
  <c r="Q43" i="758"/>
  <c r="P43" i="758"/>
  <c r="Q38" i="759"/>
  <c r="R22" i="759" s="1"/>
  <c r="P38" i="759"/>
  <c r="N21" i="759"/>
  <c r="AF21" i="759"/>
  <c r="AG5" i="759" s="1"/>
  <c r="AE21" i="759"/>
  <c r="Q60" i="759"/>
  <c r="P60" i="759"/>
  <c r="N123" i="759"/>
  <c r="AF123" i="759"/>
  <c r="AG107" i="759" s="1"/>
  <c r="AE123" i="759"/>
  <c r="Q9" i="758"/>
  <c r="P9" i="758"/>
  <c r="Q6" i="758"/>
  <c r="P6" i="758"/>
  <c r="N123" i="758"/>
  <c r="AB123" i="758"/>
  <c r="AC107" i="758" s="1"/>
  <c r="AA123" i="758"/>
  <c r="Q107" i="758"/>
  <c r="P107" i="758"/>
  <c r="Q126" i="759"/>
  <c r="P126" i="759"/>
  <c r="Q44" i="759"/>
  <c r="P44" i="759"/>
  <c r="AB72" i="758"/>
  <c r="AC56" i="758" s="1"/>
  <c r="AA72" i="758"/>
  <c r="N72" i="758"/>
  <c r="Q73" i="758"/>
  <c r="P73" i="758"/>
  <c r="Q40" i="759"/>
  <c r="P40" i="759"/>
  <c r="Q113" i="758"/>
  <c r="P113" i="758"/>
  <c r="P140" i="758"/>
  <c r="Q140" i="758"/>
  <c r="R124" i="758" s="1"/>
  <c r="Q109" i="759"/>
  <c r="P109" i="759"/>
  <c r="Q27" i="759"/>
  <c r="P27" i="759"/>
  <c r="Q43" i="759"/>
  <c r="P43" i="759"/>
  <c r="Q109" i="758"/>
  <c r="P109" i="758"/>
  <c r="Q38" i="758"/>
  <c r="R22" i="758" s="1"/>
  <c r="P38" i="758"/>
  <c r="Q134" i="758"/>
  <c r="P134" i="758"/>
  <c r="AB21" i="758"/>
  <c r="AC5" i="758" s="1"/>
  <c r="AA21" i="758"/>
  <c r="N21" i="758"/>
  <c r="Q59" i="758"/>
  <c r="P59" i="758"/>
  <c r="Q140" i="759"/>
  <c r="R124" i="759" s="1"/>
  <c r="P140" i="759"/>
  <c r="Q130" i="758"/>
  <c r="P130" i="758"/>
  <c r="Q90" i="758"/>
  <c r="P90" i="758"/>
  <c r="Q126" i="758"/>
  <c r="P126" i="758"/>
  <c r="Q5" i="758"/>
  <c r="P5" i="758"/>
  <c r="Q7" i="755"/>
  <c r="P7" i="755"/>
  <c r="Q90" i="755"/>
  <c r="P90" i="755"/>
  <c r="Q8" i="756"/>
  <c r="P8" i="756"/>
  <c r="Q61" i="755"/>
  <c r="P61" i="755"/>
  <c r="AB38" i="755"/>
  <c r="AC22" i="755" s="1"/>
  <c r="AA38" i="755"/>
  <c r="N38" i="755"/>
  <c r="Q57" i="755"/>
  <c r="P57" i="755"/>
  <c r="Q27" i="756"/>
  <c r="P27" i="756"/>
  <c r="AE72" i="756"/>
  <c r="AF72" i="756"/>
  <c r="AG56" i="756" s="1"/>
  <c r="N72" i="756"/>
  <c r="Q112" i="755"/>
  <c r="P112" i="755"/>
  <c r="Q9" i="756"/>
  <c r="P9" i="756"/>
  <c r="Q8" i="755"/>
  <c r="P8" i="755"/>
  <c r="Q23" i="756"/>
  <c r="P23" i="756"/>
  <c r="Q108" i="755"/>
  <c r="P108" i="755"/>
  <c r="Q38" i="756"/>
  <c r="R22" i="756" s="1"/>
  <c r="P38" i="756"/>
  <c r="AB123" i="755"/>
  <c r="AC107" i="755" s="1"/>
  <c r="AA123" i="755"/>
  <c r="N123" i="755"/>
  <c r="AB72" i="755"/>
  <c r="AC56" i="755" s="1"/>
  <c r="AA72" i="755"/>
  <c r="N72" i="755"/>
  <c r="Q114" i="755"/>
  <c r="P114" i="755"/>
  <c r="Q43" i="756"/>
  <c r="P43" i="756"/>
  <c r="Q58" i="755"/>
  <c r="P58" i="755"/>
  <c r="Q109" i="756"/>
  <c r="P109" i="756"/>
  <c r="Q110" i="755"/>
  <c r="P110" i="755"/>
  <c r="Q26" i="756"/>
  <c r="P26" i="756"/>
  <c r="Q126" i="756"/>
  <c r="P126" i="756"/>
  <c r="Q39" i="755"/>
  <c r="P39" i="755"/>
  <c r="N55" i="756"/>
  <c r="AF55" i="756"/>
  <c r="AG39" i="756" s="1"/>
  <c r="AE55" i="756"/>
  <c r="Q89" i="755"/>
  <c r="R73" i="755" s="1"/>
  <c r="P89" i="755"/>
  <c r="Q62" i="756"/>
  <c r="P62" i="756"/>
  <c r="Q60" i="755"/>
  <c r="P60" i="755"/>
  <c r="AA140" i="755"/>
  <c r="N140" i="755"/>
  <c r="AB140" i="755"/>
  <c r="AC124" i="755" s="1"/>
  <c r="Q91" i="755"/>
  <c r="P91" i="755"/>
  <c r="AF140" i="756"/>
  <c r="AG124" i="756" s="1"/>
  <c r="AE140" i="756"/>
  <c r="N140" i="756"/>
  <c r="Q9" i="755"/>
  <c r="P9" i="755"/>
  <c r="Q58" i="756"/>
  <c r="P58" i="756"/>
  <c r="Q111" i="755"/>
  <c r="P111" i="755"/>
  <c r="Q74" i="756"/>
  <c r="P74" i="756"/>
  <c r="AE21" i="756"/>
  <c r="AF21" i="756"/>
  <c r="AG5" i="756" s="1"/>
  <c r="N21" i="756"/>
  <c r="Q60" i="756"/>
  <c r="P60" i="756"/>
  <c r="Q21" i="755"/>
  <c r="R5" i="755" s="1"/>
  <c r="P21" i="755"/>
  <c r="AB106" i="755"/>
  <c r="AC90" i="755" s="1"/>
  <c r="AA106" i="755"/>
  <c r="N106" i="755"/>
  <c r="N123" i="756"/>
  <c r="AF123" i="756"/>
  <c r="AG107" i="756" s="1"/>
  <c r="AE123" i="756"/>
  <c r="Q43" i="755"/>
  <c r="P43" i="755"/>
  <c r="Q6" i="756"/>
  <c r="P6" i="756"/>
  <c r="Q55" i="755"/>
  <c r="R39" i="755" s="1"/>
  <c r="P55" i="755"/>
  <c r="Q89" i="756"/>
  <c r="R73" i="756" s="1"/>
  <c r="P89" i="756"/>
  <c r="P106" i="762" l="1"/>
  <c r="Q106" i="762"/>
  <c r="R90" i="762" s="1"/>
  <c r="P123" i="761"/>
  <c r="P89" i="758"/>
  <c r="P72" i="768"/>
  <c r="P123" i="770"/>
  <c r="Q123" i="770"/>
  <c r="R107" i="770" s="1"/>
  <c r="D2" i="755"/>
  <c r="P38" i="764"/>
  <c r="Q55" i="774"/>
  <c r="R39" i="774" s="1"/>
  <c r="P55" i="774"/>
  <c r="D2" i="773"/>
  <c r="Q21" i="773"/>
  <c r="R5" i="773" s="1"/>
  <c r="P21" i="773"/>
  <c r="Q123" i="773"/>
  <c r="R107" i="773" s="1"/>
  <c r="P123" i="773"/>
  <c r="Q72" i="774"/>
  <c r="R56" i="774" s="1"/>
  <c r="P72" i="774"/>
  <c r="Q21" i="774"/>
  <c r="R5" i="774" s="1"/>
  <c r="P21" i="774"/>
  <c r="D2" i="774"/>
  <c r="Q140" i="773"/>
  <c r="R124" i="773" s="1"/>
  <c r="P140" i="773"/>
  <c r="Q38" i="771"/>
  <c r="R22" i="771" s="1"/>
  <c r="P38" i="771"/>
  <c r="D2" i="771"/>
  <c r="Q140" i="771"/>
  <c r="R124" i="771" s="1"/>
  <c r="P140" i="771"/>
  <c r="Q140" i="770"/>
  <c r="R124" i="770" s="1"/>
  <c r="P140" i="770"/>
  <c r="Q123" i="771"/>
  <c r="R107" i="771" s="1"/>
  <c r="P123" i="771"/>
  <c r="Q55" i="771"/>
  <c r="R39" i="771" s="1"/>
  <c r="P55" i="771"/>
  <c r="Q106" i="770"/>
  <c r="R90" i="770" s="1"/>
  <c r="P106" i="770"/>
  <c r="Q38" i="770"/>
  <c r="R22" i="770" s="1"/>
  <c r="P38" i="770"/>
  <c r="Q21" i="767"/>
  <c r="R5" i="767" s="1"/>
  <c r="P21" i="767"/>
  <c r="Q140" i="768"/>
  <c r="R124" i="768" s="1"/>
  <c r="P140" i="768"/>
  <c r="Q38" i="768"/>
  <c r="R22" i="768" s="1"/>
  <c r="P38" i="768"/>
  <c r="D2" i="768"/>
  <c r="Q55" i="767"/>
  <c r="R39" i="767" s="1"/>
  <c r="P55" i="767"/>
  <c r="Q123" i="768"/>
  <c r="R107" i="768" s="1"/>
  <c r="P123" i="768"/>
  <c r="Q55" i="768"/>
  <c r="R39" i="768" s="1"/>
  <c r="P55" i="768"/>
  <c r="Q140" i="767"/>
  <c r="R124" i="767" s="1"/>
  <c r="P140" i="767"/>
  <c r="Q89" i="764"/>
  <c r="R73" i="764" s="1"/>
  <c r="P89" i="764"/>
  <c r="Q123" i="765"/>
  <c r="R107" i="765" s="1"/>
  <c r="P123" i="765"/>
  <c r="Q72" i="765"/>
  <c r="R56" i="765" s="1"/>
  <c r="P72" i="765"/>
  <c r="Q106" i="765"/>
  <c r="R90" i="765" s="1"/>
  <c r="P106" i="765"/>
  <c r="Q123" i="764"/>
  <c r="R107" i="764" s="1"/>
  <c r="P123" i="764"/>
  <c r="P106" i="764"/>
  <c r="Q106" i="764"/>
  <c r="R90" i="764" s="1"/>
  <c r="D2" i="765"/>
  <c r="P123" i="762"/>
  <c r="Q123" i="762"/>
  <c r="R107" i="762" s="1"/>
  <c r="Q140" i="761"/>
  <c r="R124" i="761" s="1"/>
  <c r="P140" i="761"/>
  <c r="Q89" i="761"/>
  <c r="R73" i="761" s="1"/>
  <c r="P89" i="761"/>
  <c r="Q55" i="762"/>
  <c r="R39" i="762" s="1"/>
  <c r="P55" i="762"/>
  <c r="Q72" i="762"/>
  <c r="R56" i="762" s="1"/>
  <c r="P72" i="762"/>
  <c r="Q38" i="762"/>
  <c r="R22" i="762" s="1"/>
  <c r="P38" i="762"/>
  <c r="D2" i="761"/>
  <c r="P21" i="761"/>
  <c r="Q21" i="761"/>
  <c r="R5" i="761" s="1"/>
  <c r="D2" i="762"/>
  <c r="Q123" i="759"/>
  <c r="R107" i="759" s="1"/>
  <c r="P123" i="759"/>
  <c r="Q72" i="759"/>
  <c r="R56" i="759" s="1"/>
  <c r="P72" i="759"/>
  <c r="D2" i="758"/>
  <c r="Q21" i="758"/>
  <c r="R5" i="758" s="1"/>
  <c r="P21" i="758"/>
  <c r="P123" i="758"/>
  <c r="Q123" i="758"/>
  <c r="R107" i="758" s="1"/>
  <c r="Q21" i="759"/>
  <c r="R5" i="759" s="1"/>
  <c r="P21" i="759"/>
  <c r="D2" i="759"/>
  <c r="Q72" i="758"/>
  <c r="R56" i="758" s="1"/>
  <c r="P72" i="758"/>
  <c r="P106" i="759"/>
  <c r="Q106" i="759"/>
  <c r="R90" i="759" s="1"/>
  <c r="Q38" i="755"/>
  <c r="R22" i="755" s="1"/>
  <c r="P38" i="755"/>
  <c r="Q140" i="756"/>
  <c r="R124" i="756" s="1"/>
  <c r="P140" i="756"/>
  <c r="Q123" i="755"/>
  <c r="R107" i="755" s="1"/>
  <c r="P123" i="755"/>
  <c r="Q21" i="756"/>
  <c r="R5" i="756" s="1"/>
  <c r="P21" i="756"/>
  <c r="D2" i="756"/>
  <c r="Q72" i="756"/>
  <c r="R56" i="756" s="1"/>
  <c r="P72" i="756"/>
  <c r="Q123" i="756"/>
  <c r="R107" i="756" s="1"/>
  <c r="P123" i="756"/>
  <c r="P55" i="756"/>
  <c r="Q55" i="756"/>
  <c r="R39" i="756" s="1"/>
  <c r="Q72" i="755"/>
  <c r="R56" i="755" s="1"/>
  <c r="P72" i="755"/>
  <c r="Q106" i="755"/>
  <c r="R90" i="755" s="1"/>
  <c r="P106" i="755"/>
  <c r="Q140" i="755"/>
  <c r="R124" i="755" s="1"/>
  <c r="P140" i="755"/>
</calcChain>
</file>

<file path=xl/sharedStrings.xml><?xml version="1.0" encoding="utf-8"?>
<sst xmlns="http://schemas.openxmlformats.org/spreadsheetml/2006/main" count="17163" uniqueCount="273">
  <si>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</si>
  <si>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</si>
  <si>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</si>
  <si>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</si>
  <si>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</si>
  <si>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</si>
  <si>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</si>
  <si>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</si>
  <si>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</si>
  <si>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</si>
  <si>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</si>
  <si>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</si>
  <si>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</si>
  <si>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</si>
  <si>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</si>
  <si>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</si>
  <si>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</si>
  <si>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</si>
  <si>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</si>
  <si>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</si>
  <si>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</si>
  <si>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</si>
  <si>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</si>
  <si>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</si>
  <si>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</si>
  <si>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</si>
  <si>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</si>
  <si>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</si>
  <si>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</si>
  <si>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</si>
  <si>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</si>
  <si>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</si>
  <si>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</si>
  <si>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</si>
  <si>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</si>
  <si>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</si>
  <si>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</si>
  <si>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</si>
  <si>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</si>
  <si>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</si>
  <si>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</si>
  <si>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</si>
  <si>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</si>
  <si>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</si>
  <si>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</si>
  <si>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</si>
  <si>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</si>
  <si>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</si>
  <si>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</si>
  <si>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</si>
  <si>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</si>
  <si>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</si>
  <si>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</si>
  <si>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</si>
  <si>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</si>
  <si>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</si>
  <si>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</si>
  <si>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</si>
  <si>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</si>
  <si>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</si>
  <si>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</si>
  <si>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</si>
  <si>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</si>
  <si>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</si>
  <si>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</si>
  <si>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</si>
  <si>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</si>
  <si>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</si>
  <si>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</si>
  <si>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</si>
  <si>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</si>
  <si>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</si>
  <si>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</si>
  <si>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</si>
  <si>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</si>
  <si>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</si>
  <si>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</si>
  <si>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</si>
  <si>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</si>
  <si>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</si>
  <si>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</si>
  <si>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</si>
  <si>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</si>
  <si>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</si>
  <si>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</si>
  <si>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</si>
  <si>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</si>
  <si>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</si>
  <si>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</si>
  <si>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</si>
  <si>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</si>
  <si>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</si>
  <si>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</si>
  <si>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</si>
  <si>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</si>
  <si>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</si>
  <si>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</si>
  <si>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</si>
  <si>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</si>
  <si>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</si>
  <si>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</si>
  <si>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</si>
  <si>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</si>
  <si>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</si>
  <si>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</si>
  <si>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</si>
  <si>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</si>
  <si>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</si>
  <si>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</si>
  <si>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</si>
  <si>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</si>
  <si>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</si>
  <si>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</si>
  <si>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</si>
  <si>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</si>
  <si>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</si>
  <si>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</si>
  <si>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</si>
  <si>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</si>
  <si>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</si>
  <si>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</si>
  <si>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</si>
  <si>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</si>
  <si>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</si>
  <si>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</si>
  <si>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</si>
  <si>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</si>
  <si>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</si>
  <si>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</si>
  <si>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</si>
  <si>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</si>
  <si>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</si>
  <si>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</si>
  <si>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</si>
  <si>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</si>
  <si>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</si>
  <si>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</si>
  <si>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</si>
  <si>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</si>
  <si>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</si>
  <si>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</si>
  <si>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</si>
  <si>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</si>
  <si>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</si>
  <si>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</si>
  <si>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</si>
  <si>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</si>
  <si>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</si>
  <si>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</si>
  <si>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</si>
  <si>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</si>
  <si>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</si>
  <si>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</si>
  <si>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</si>
  <si>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</si>
  <si>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</si>
  <si>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</si>
  <si>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</si>
  <si>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</si>
  <si>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</si>
  <si>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</si>
  <si>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</si>
  <si>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</si>
  <si>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</si>
  <si>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</si>
  <si>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</si>
  <si>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</si>
  <si>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</si>
  <si>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</si>
  <si>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</si>
  <si>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</si>
  <si>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</si>
  <si>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</si>
  <si>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</si>
  <si>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</si>
  <si>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</si>
  <si>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</si>
  <si>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</si>
  <si>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</si>
  <si>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</si>
  <si>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</si>
  <si>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</si>
  <si>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</si>
  <si>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</si>
  <si>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</si>
  <si>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</si>
  <si>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</si>
  <si>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</si>
  <si>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</si>
  <si>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</si>
  <si>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</si>
  <si>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</si>
  <si>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</si>
  <si>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</si>
  <si>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</si>
  <si>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香檸奶油魚排蔬滿盒</t>
  </si>
  <si>
    <t>二配大飯糰乾燒風味鮮蝦</t>
  </si>
  <si>
    <t>一配經典人氣雙手卷</t>
  </si>
  <si>
    <t>一配鮭鮪海饌雙手卷</t>
  </si>
  <si>
    <t>二配贅沢鮭魚肚飯糰</t>
  </si>
  <si>
    <t>一配柚檸海灣貝飯糰</t>
  </si>
  <si>
    <t>季節調理麵</t>
  </si>
  <si>
    <t>和風涓絲冷麵</t>
  </si>
  <si>
    <t>大滿足香辣涼麵</t>
  </si>
  <si>
    <t>大滿足麻醬涼麵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</si>
  <si>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</si>
  <si>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</si>
  <si>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</si>
  <si>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</si>
  <si>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</si>
  <si>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</si>
  <si>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日式胡麻雞絲冷麵</t>
  </si>
  <si>
    <t>韓式辣炒豬肉飯卷</t>
  </si>
  <si>
    <t>海陸雙拼壽司</t>
  </si>
  <si>
    <t>嘉義崇文白醋涼麵</t>
  </si>
  <si>
    <t>蒸蛋湯</t>
  </si>
  <si>
    <t>馬鈴薯玉米濃湯</t>
  </si>
  <si>
    <t>三合一味噌湯</t>
  </si>
  <si>
    <t>招牌雞絲胡麻涼麵</t>
  </si>
  <si>
    <t>厚香料優格咖哩烤雞飯卷</t>
  </si>
  <si>
    <t>越式牛肉寬粉</t>
  </si>
  <si>
    <t>二配鮭魚毛豆炊飯飯糰</t>
  </si>
  <si>
    <t>二配西班牙風味海鮮燉飯</t>
  </si>
  <si>
    <t>二配柚香雞胸五穀飯糰</t>
  </si>
  <si>
    <t>二配大飯糰泡菜鮪魚</t>
  </si>
  <si>
    <t>地中海布格麥烤魚餐盒</t>
  </si>
  <si>
    <t>日式鮭魚茶泡烤飯</t>
  </si>
  <si>
    <t>日式蕎麥沾麵</t>
  </si>
  <si>
    <t>一配筋子銀鮭飯糰</t>
  </si>
  <si>
    <t>一配青木瓜雞絲泰泰雙手卷</t>
  </si>
  <si>
    <t>一配鹽蔥生鮭飯糰</t>
  </si>
  <si>
    <t>月見烏龍冷麵</t>
  </si>
  <si>
    <t>醬油生鮭脆卷</t>
  </si>
  <si>
    <t>115.08.01星期六</t>
    <phoneticPr fontId="9" type="noConversion"/>
  </si>
  <si>
    <t>115.08.02星期日</t>
    <phoneticPr fontId="9" type="noConversion"/>
  </si>
  <si>
    <t>115.08.03星期一</t>
    <phoneticPr fontId="9" type="noConversion"/>
  </si>
  <si>
    <t>115.08.04星期二</t>
    <phoneticPr fontId="9" type="noConversion"/>
  </si>
  <si>
    <t>韓式泡菜冷麵</t>
  </si>
  <si>
    <t>115.08.05星期三</t>
    <phoneticPr fontId="9" type="noConversion"/>
  </si>
  <si>
    <t>115.08.06星期四</t>
    <phoneticPr fontId="9" type="noConversion"/>
  </si>
  <si>
    <t>115.08.07星期五</t>
    <phoneticPr fontId="9" type="noConversion"/>
  </si>
  <si>
    <t>115.08.08星期六</t>
    <phoneticPr fontId="9" type="noConversion"/>
  </si>
  <si>
    <t>115.08.09星期日</t>
    <phoneticPr fontId="9" type="noConversion"/>
  </si>
  <si>
    <t>115.08.10星期一</t>
    <phoneticPr fontId="9" type="noConversion"/>
  </si>
  <si>
    <t>115.08.11星期二</t>
    <phoneticPr fontId="9" type="noConversion"/>
  </si>
  <si>
    <t>115.08.12星期三</t>
    <phoneticPr fontId="9" type="noConversion"/>
  </si>
  <si>
    <t>115.08.13星期四</t>
    <phoneticPr fontId="9" type="noConversion"/>
  </si>
  <si>
    <t>115.08.14星期五</t>
    <phoneticPr fontId="9" type="noConversion"/>
  </si>
  <si>
    <t>115.08.15星期六</t>
    <phoneticPr fontId="9" type="noConversion"/>
  </si>
  <si>
    <t>115.08.16星期日</t>
    <phoneticPr fontId="9" type="noConversion"/>
  </si>
  <si>
    <t>115.08.17星期一</t>
    <phoneticPr fontId="9" type="noConversion"/>
  </si>
  <si>
    <t>115.08.18星期二</t>
    <phoneticPr fontId="9" type="noConversion"/>
  </si>
  <si>
    <t>香烤鱈魚輕蔬餐盒</t>
  </si>
  <si>
    <t>益活雞胸補力餐盒</t>
  </si>
  <si>
    <t>115.08.19星期三</t>
    <phoneticPr fontId="9" type="noConversion"/>
  </si>
  <si>
    <t>115.08.20星期四</t>
    <phoneticPr fontId="9" type="noConversion"/>
  </si>
  <si>
    <t>115.08.21星期五</t>
    <phoneticPr fontId="9" type="noConversion"/>
  </si>
  <si>
    <t>115.08.22星期六</t>
    <phoneticPr fontId="9" type="noConversion"/>
  </si>
  <si>
    <t>115.08.23星期日</t>
    <phoneticPr fontId="9" type="noConversion"/>
  </si>
  <si>
    <t>115.08.24星期一</t>
    <phoneticPr fontId="9" type="noConversion"/>
  </si>
  <si>
    <t>二配醬燒炙烤牛飯糰</t>
  </si>
  <si>
    <t>115.08.25星期二</t>
    <phoneticPr fontId="9" type="noConversion"/>
  </si>
  <si>
    <t>一配醬燒炙烤牛飯糰</t>
  </si>
  <si>
    <t>蔥花生鮪魚脆卷</t>
  </si>
  <si>
    <t>香濃明太子嫩雞飯卷</t>
  </si>
  <si>
    <t>115.08.26星期三</t>
    <phoneticPr fontId="9" type="noConversion"/>
  </si>
  <si>
    <t>115.08.27星期四</t>
    <phoneticPr fontId="9" type="noConversion"/>
  </si>
  <si>
    <t>115.08.28星期五</t>
    <phoneticPr fontId="9" type="noConversion"/>
  </si>
  <si>
    <t>115.08.29星期六</t>
    <phoneticPr fontId="9" type="noConversion"/>
  </si>
  <si>
    <t>115.08.30星期日</t>
    <phoneticPr fontId="9" type="noConversion"/>
  </si>
  <si>
    <t>115.08.31星期一</t>
    <phoneticPr fontId="9" type="noConversion"/>
  </si>
  <si>
    <t>二配卵黃牛挽肉飯糰</t>
  </si>
  <si>
    <t>二配生鱈魚子鮭魚飯糰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</si>
</sst>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9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1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029B-3399-42FC-9A0B-3F0C889A3D2F}">
  <sheetPr>
    <tabColor theme="8" tint="0.59999389629810485"/>
  </sheetPr>
  <dimension ref="B1:AR42"/>
  <sheetViews>
    <sheetView tabSelected="1" zoomScale="70" zoomScaleNormal="70" workbookViewId="0">
      <selection activeCell="R39" sqref="R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270</v>
      </c>
      <c r="D3" s="278"/>
      <c r="E3" s="3" t="s">
        <v>2</v>
      </c>
      <c r="F3" s="279">
        <f>'0831(18度C)'!D1+'0831(4度C)'!D1</f>
        <v>177281</v>
      </c>
      <c r="G3" s="280"/>
      <c r="H3" s="3" t="s">
        <v>3</v>
      </c>
      <c r="I3" s="281">
        <f>'0831(18度C)'!F1+'0831(4度C)'!F1</f>
        <v>5898192.4800000004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496.61355090286781</v>
      </c>
      <c r="F6" s="254" t="e">
        <f>AVERAGE(#REF!,D14:K14)</f>
        <v>#REF!</v>
      </c>
      <c r="G6" s="255">
        <f>AVERAGE(D14:K14)</f>
        <v>276.11970133152016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770.91784989858002</v>
      </c>
      <c r="N6" s="256"/>
      <c r="O6" s="244">
        <f>'0831(4度C)'!Y2</f>
        <v>0</v>
      </c>
      <c r="P6" s="244">
        <f>'0831(4度C)'!Z2</f>
        <v>0</v>
      </c>
      <c r="Q6" s="244">
        <f>'0831(4度C)'!AC2</f>
        <v>0</v>
      </c>
      <c r="R6" s="244">
        <f>'0831(4度C)'!AD2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448.28438601365673</v>
      </c>
      <c r="F7" s="250" t="e">
        <f>AVERAGE(#REF!,D15:K15)</f>
        <v>#REF!</v>
      </c>
      <c r="G7" s="251">
        <f>AVERAGE(D15:K15)</f>
        <v>249.43326363476925</v>
      </c>
      <c r="H7" s="252"/>
      <c r="I7" s="251">
        <f>AVERAGE(L15:O15)</f>
        <v>87.59892107986208</v>
      </c>
      <c r="J7" s="252"/>
      <c r="K7" s="251">
        <f>AVERAGE(D33:O33)</f>
        <v>683.89348463739088</v>
      </c>
      <c r="L7" s="252"/>
      <c r="M7" s="251">
        <f>AVERAGE(P33:X33)</f>
        <v>691.29470342515128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0.90420411420664981</v>
      </c>
      <c r="F8" s="258" t="e">
        <f>AVERAGE(D16:K16,#REF!)</f>
        <v>#REF!</v>
      </c>
      <c r="G8" s="236">
        <f>AVERAGE(D16:K16)</f>
        <v>0.90292670223786164</v>
      </c>
      <c r="H8" s="237"/>
      <c r="I8" s="236">
        <f>AVERAGE(L16:O16)</f>
        <v>0.92677449718031868</v>
      </c>
      <c r="J8" s="237"/>
      <c r="K8" s="236">
        <f>AVERAGE(D34:O34)</f>
        <v>0.90246043432859324</v>
      </c>
      <c r="L8" s="237"/>
      <c r="M8" s="236">
        <f>AVERAGE(P34:X34)</f>
        <v>0.89657872055105348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76.980860332253712</v>
      </c>
      <c r="F15" s="35">
        <v>94.782901772102761</v>
      </c>
      <c r="G15" s="35">
        <v>77.384912539774533</v>
      </c>
      <c r="H15" s="35">
        <v>160.96847007689374</v>
      </c>
      <c r="I15" s="35">
        <v>454.25368046844642</v>
      </c>
      <c r="J15" s="35">
        <v>632.22875661914441</v>
      </c>
      <c r="K15" s="36" t="s">
        <v>42</v>
      </c>
      <c r="L15" s="34" t="s">
        <v>42</v>
      </c>
      <c r="M15" s="205">
        <v>96.73571428571428</v>
      </c>
      <c r="N15" s="35">
        <v>78.46212787400988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0.90304470774374546</v>
      </c>
      <c r="F16" s="42">
        <f t="shared" si="0"/>
        <v>0.90376131713352525</v>
      </c>
      <c r="G16" s="42">
        <f t="shared" si="0"/>
        <v>0.90282397963070282</v>
      </c>
      <c r="H16" s="42">
        <f t="shared" si="0"/>
        <v>0.89985846119374624</v>
      </c>
      <c r="I16" s="42">
        <f t="shared" si="0"/>
        <v>0.90488780969810045</v>
      </c>
      <c r="J16" s="42">
        <f t="shared" si="0"/>
        <v>0.9031839380273492</v>
      </c>
      <c r="K16" s="43" t="s">
        <v>42</v>
      </c>
      <c r="L16" s="41" t="s">
        <v>42</v>
      </c>
      <c r="M16" s="44">
        <f>M15/M14</f>
        <v>0.95123452380952378</v>
      </c>
      <c r="N16" s="42">
        <f>N15/N14</f>
        <v>0.90231447055111358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0.61980324074074078</v>
      </c>
      <c r="F18" s="47">
        <v>0.54282407407407407</v>
      </c>
      <c r="G18" s="47">
        <v>0.5794907407407407</v>
      </c>
      <c r="H18" s="47">
        <v>0.56479166666666658</v>
      </c>
      <c r="I18" s="47">
        <v>0.43425925925925907</v>
      </c>
      <c r="J18" s="47">
        <v>0.30453703703703705</v>
      </c>
      <c r="K18" s="47" t="s">
        <v>42</v>
      </c>
      <c r="L18" s="46" t="s">
        <v>42</v>
      </c>
      <c r="M18" s="48">
        <v>0.82475694444444447</v>
      </c>
      <c r="N18" s="47">
        <v>0.86189814814814814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423.52941176470586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287.45577688976215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759.31810842078823</v>
      </c>
      <c r="N33" s="35">
        <v>913.49261495876192</v>
      </c>
      <c r="O33" s="35">
        <v>775.30743828025095</v>
      </c>
      <c r="P33" s="34">
        <v>375.38684380875134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682.15978854407774</v>
      </c>
      <c r="W33" s="35">
        <v>935.02964893173407</v>
      </c>
      <c r="X33" s="37">
        <v>772.60253241604187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0.87833709605205101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0.92038558596459175</v>
      </c>
      <c r="N34" s="42">
        <f>N33/N32</f>
        <v>0.90815055288297974</v>
      </c>
      <c r="O34" s="42">
        <f>O33/O32</f>
        <v>0.90296850241475024</v>
      </c>
      <c r="P34" s="41">
        <f>P33/P32</f>
        <v>0.88633004788177405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0.92037431787693036</v>
      </c>
      <c r="W34" s="42">
        <f>W33/W32</f>
        <v>0.89050442755403247</v>
      </c>
      <c r="X34" s="45">
        <f>X33/X32</f>
        <v>0.88910608889147691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0.32222222222222224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0.72638888888888886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0.43425925925925907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0.421412037037037</v>
      </c>
      <c r="N36" s="47">
        <v>0.44452546296296302</v>
      </c>
      <c r="O36" s="47">
        <v>0.45101851851851865</v>
      </c>
      <c r="P36" s="46">
        <v>0.72873842592592586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0.83298611111111098</v>
      </c>
      <c r="W36" s="47">
        <v>1.1025462962962957</v>
      </c>
      <c r="X36" s="49">
        <v>1.0927893518518512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8.5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60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88BA-05DF-419A-8653-9F85FBC140E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85536</v>
      </c>
      <c r="E1" s="87" t="s">
        <v>3</v>
      </c>
      <c r="F1" s="88">
        <f>SUM(G5:G140)</f>
        <v>1720173.89</v>
      </c>
      <c r="G1" s="89" t="s">
        <v>84</v>
      </c>
      <c r="H1" s="90">
        <f>L21+L38+L55+L72+L89+L106+L123+L140</f>
        <v>42.635714285714293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46265</v>
      </c>
      <c r="B2" s="348"/>
      <c r="C2" s="91" t="s">
        <v>40</v>
      </c>
      <c r="D2" s="92">
        <f>AVERAGE(N21,N38,N55,N72,N89,N106,N123,N140)</f>
        <v>687.59409403127108</v>
      </c>
      <c r="E2" s="92" t="s">
        <v>91</v>
      </c>
      <c r="F2" s="93">
        <f>F1/D1</f>
        <v>20.110525275907218</v>
      </c>
      <c r="G2" s="94" t="s">
        <v>92</v>
      </c>
      <c r="H2" s="95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1280</v>
      </c>
      <c r="G5" s="147">
        <f t="shared" ref="G5:G9" si="0">E5*F5</f>
        <v>32819.199999999997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3217.6095511531821</v>
      </c>
      <c r="N5" s="151">
        <f>M5/L5</f>
        <v>321.76095511531821</v>
      </c>
      <c r="O5" s="153">
        <f>L5-I5</f>
        <v>0</v>
      </c>
      <c r="P5" s="154">
        <f>N5-K5</f>
        <v>-38.239044884681789</v>
      </c>
      <c r="Q5" s="155">
        <f>N5/K5</f>
        <v>0.89378043087588388</v>
      </c>
      <c r="R5" s="302">
        <f>Q21</f>
        <v>0.87833709605205101</v>
      </c>
      <c r="S5" s="156">
        <v>0.16666666666666666</v>
      </c>
      <c r="T5" s="157">
        <v>0.18324074074074073</v>
      </c>
      <c r="U5" s="158"/>
      <c r="V5" s="159">
        <v>23.868651176919556</v>
      </c>
      <c r="W5" s="160"/>
      <c r="X5" s="161"/>
      <c r="Y5" s="305"/>
      <c r="Z5" s="306"/>
      <c r="AA5" s="114">
        <f>M5-J5</f>
        <v>-382.39044884681789</v>
      </c>
      <c r="AB5" s="155">
        <f>M5/J5</f>
        <v>0.89378043087588388</v>
      </c>
      <c r="AC5" s="307">
        <f>AB21</f>
        <v>0.87833709605205101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2147</v>
      </c>
      <c r="G6" s="102">
        <f t="shared" si="0"/>
        <v>63379.44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3156.1309420814505</v>
      </c>
      <c r="N6" s="105">
        <f>M6/L6</f>
        <v>286.92099473467732</v>
      </c>
      <c r="O6" s="107">
        <f>L6-I6</f>
        <v>0</v>
      </c>
      <c r="P6" s="108">
        <f>N6-K6</f>
        <v>-40.35173253804993</v>
      </c>
      <c r="Q6" s="109">
        <f>N6/K6</f>
        <v>0.87670303946706962</v>
      </c>
      <c r="R6" s="303"/>
      <c r="S6" s="46">
        <v>0.18611111111111109</v>
      </c>
      <c r="T6" s="47">
        <v>0.21444444444444441</v>
      </c>
      <c r="U6" s="110">
        <v>5</v>
      </c>
      <c r="V6" s="111">
        <v>40.815797051513947</v>
      </c>
      <c r="W6" s="112"/>
      <c r="X6" s="115"/>
      <c r="Y6" s="294"/>
      <c r="Z6" s="295"/>
      <c r="AA6" s="116">
        <f>M6-J6</f>
        <v>-443.86905791854952</v>
      </c>
      <c r="AB6" s="109">
        <f>M6/J6</f>
        <v>0.87670303946706962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2573</v>
      </c>
      <c r="G7" s="102">
        <f t="shared" si="0"/>
        <v>76804.05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3156.2507887108495</v>
      </c>
      <c r="N7" s="105">
        <f>M7/L7</f>
        <v>286.93188988280451</v>
      </c>
      <c r="O7" s="107">
        <f>L7-I7</f>
        <v>0</v>
      </c>
      <c r="P7" s="108">
        <f>N7-K7</f>
        <v>-40.34083738992274</v>
      </c>
      <c r="Q7" s="109">
        <f>N7/K7</f>
        <v>0.87673633019745834</v>
      </c>
      <c r="R7" s="303"/>
      <c r="S7" s="46">
        <v>0.21736111111111106</v>
      </c>
      <c r="T7" s="47">
        <v>0.25131944444444437</v>
      </c>
      <c r="U7" s="110">
        <v>5</v>
      </c>
      <c r="V7" s="111">
        <v>48.912463024858525</v>
      </c>
      <c r="W7" s="112"/>
      <c r="X7" s="115"/>
      <c r="Y7" s="294"/>
      <c r="Z7" s="295"/>
      <c r="AA7" s="116">
        <f>M7-J7</f>
        <v>-443.74921128915048</v>
      </c>
      <c r="AB7" s="109">
        <f>M7/J7</f>
        <v>0.87673633019745822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555</v>
      </c>
      <c r="G8" s="102">
        <f t="shared" si="0"/>
        <v>16650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3157.8361633271793</v>
      </c>
      <c r="N8" s="105">
        <f>M8/L8</f>
        <v>287.07601484792536</v>
      </c>
      <c r="O8" s="107">
        <f>L8-I8</f>
        <v>0</v>
      </c>
      <c r="P8" s="108">
        <f>N8-K8</f>
        <v>-40.196712424801888</v>
      </c>
      <c r="Q8" s="109">
        <f>N8/K8</f>
        <v>0.87717671203532754</v>
      </c>
      <c r="R8" s="303"/>
      <c r="S8" s="46">
        <v>0.25486111111111104</v>
      </c>
      <c r="T8" s="47">
        <v>0.26217592592592587</v>
      </c>
      <c r="U8" s="110">
        <v>5.0999999999999979</v>
      </c>
      <c r="V8" s="111">
        <v>10.545195595237672</v>
      </c>
      <c r="W8" s="112"/>
      <c r="X8" s="115"/>
      <c r="Y8" s="294"/>
      <c r="Z8" s="295"/>
      <c r="AA8" s="116">
        <f>M8-J8</f>
        <v>-442.16383667282071</v>
      </c>
      <c r="AB8" s="109">
        <f>M8/J8</f>
        <v>0.87717671203532754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884</v>
      </c>
      <c r="G9" s="102">
        <f t="shared" si="0"/>
        <v>25255.88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3122.2402836642555</v>
      </c>
      <c r="N9" s="105">
        <f>M9/L9</f>
        <v>260.1866903053546</v>
      </c>
      <c r="O9" s="107">
        <f>L9-I9</f>
        <v>0</v>
      </c>
      <c r="P9" s="108">
        <f>N9-K9</f>
        <v>-39.813309694645397</v>
      </c>
      <c r="Q9" s="109">
        <f>N9/K9</f>
        <v>0.86728896768451536</v>
      </c>
      <c r="R9" s="303"/>
      <c r="S9" s="46">
        <v>0.26597222222222211</v>
      </c>
      <c r="T9" s="47">
        <v>0.27776620370370358</v>
      </c>
      <c r="U9" s="110">
        <v>5.4666666666665886</v>
      </c>
      <c r="V9" s="111">
        <v>16.987802084774959</v>
      </c>
      <c r="W9" s="112"/>
      <c r="X9" s="115"/>
      <c r="Y9" s="294"/>
      <c r="Z9" s="295"/>
      <c r="AA9" s="116">
        <f>M9-J9</f>
        <v>-477.75971633574454</v>
      </c>
      <c r="AB9" s="109">
        <f>M9/J9</f>
        <v>0.86728896768451536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3162.0135457873835</v>
      </c>
      <c r="N21" s="137">
        <f>M21/L21</f>
        <v>287.45577688976215</v>
      </c>
      <c r="O21" s="138">
        <f>L21-I21</f>
        <v>0</v>
      </c>
      <c r="P21" s="139">
        <f>N21-K21</f>
        <v>-39.816950382965103</v>
      </c>
      <c r="Q21" s="140">
        <f>N21/K21</f>
        <v>0.87833709605205101</v>
      </c>
      <c r="R21" s="304"/>
      <c r="S21" s="141">
        <v>0.16666666666666666</v>
      </c>
      <c r="T21" s="142">
        <v>0.43425925925925907</v>
      </c>
      <c r="U21" s="143"/>
      <c r="V21" s="165"/>
      <c r="W21" s="166"/>
      <c r="X21" s="137"/>
      <c r="Y21" s="290"/>
      <c r="Z21" s="291"/>
      <c r="AA21" s="167">
        <f>M21-J21</f>
        <v>-437.98645421261654</v>
      </c>
      <c r="AB21" s="140">
        <f>M21/J21</f>
        <v>0.87833709605205101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1739</v>
      </c>
      <c r="G22" s="147">
        <f t="shared" ref="G22:G24" si="5">E22*F22</f>
        <v>32223.670000000002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3037.0052056073937</v>
      </c>
      <c r="N22" s="151">
        <f>M22/L22</f>
        <v>1012.3350685357979</v>
      </c>
      <c r="O22" s="153">
        <f>L22-I22</f>
        <v>0</v>
      </c>
      <c r="P22" s="154">
        <f>N22-K22</f>
        <v>-87.664931464202141</v>
      </c>
      <c r="Q22" s="155">
        <f>N22/K22</f>
        <v>0.92030460775981626</v>
      </c>
      <c r="R22" s="302">
        <f>Q38</f>
        <v>0.92038558596459175</v>
      </c>
      <c r="S22" s="156">
        <v>0.32222222222222224</v>
      </c>
      <c r="T22" s="157">
        <v>0.34607638888888892</v>
      </c>
      <c r="U22" s="158"/>
      <c r="V22" s="111">
        <v>34.356213748778302</v>
      </c>
      <c r="W22" s="160"/>
      <c r="X22" s="161"/>
      <c r="Y22" s="305"/>
      <c r="Z22" s="306"/>
      <c r="AA22" s="114">
        <f>M22-J22</f>
        <v>-262.99479439260631</v>
      </c>
      <c r="AB22" s="155">
        <f>M22/J22</f>
        <v>0.92030460775981626</v>
      </c>
      <c r="AC22" s="307">
        <f>AB38</f>
        <v>0.92038558596459175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2151</v>
      </c>
      <c r="G23" s="102">
        <f t="shared" si="5"/>
        <v>38481.39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3036.6148216625093</v>
      </c>
      <c r="N23" s="105">
        <f>M23/L23</f>
        <v>759.15370541562731</v>
      </c>
      <c r="O23" s="107">
        <f>L23-I23</f>
        <v>0</v>
      </c>
      <c r="P23" s="108">
        <f>N23-K23</f>
        <v>-65.846294584372686</v>
      </c>
      <c r="Q23" s="109">
        <f>N23/K23</f>
        <v>0.92018630959469982</v>
      </c>
      <c r="R23" s="303"/>
      <c r="S23" s="46">
        <v>0.34930555555555554</v>
      </c>
      <c r="T23" s="47">
        <v>0.37881944444444443</v>
      </c>
      <c r="U23" s="110">
        <v>4.6499999999999275</v>
      </c>
      <c r="V23" s="111">
        <v>42.501274471597696</v>
      </c>
      <c r="W23" s="112"/>
      <c r="X23" s="115"/>
      <c r="Y23" s="294"/>
      <c r="Z23" s="295"/>
      <c r="AA23" s="116">
        <f>M23-J23</f>
        <v>-263.38517833749074</v>
      </c>
      <c r="AB23" s="109">
        <f>M23/J23</f>
        <v>0.92018630959469982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2828</v>
      </c>
      <c r="G24" s="102">
        <f t="shared" si="5"/>
        <v>63120.959999999999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3038.1972737795568</v>
      </c>
      <c r="N24" s="105">
        <f>M24/L24</f>
        <v>607.6394547559114</v>
      </c>
      <c r="O24" s="107">
        <f>L24-I24</f>
        <v>0</v>
      </c>
      <c r="P24" s="108">
        <f>N24-K24</f>
        <v>-52.360545244088598</v>
      </c>
      <c r="Q24" s="109">
        <f>N24/K24</f>
        <v>0.92066584053925971</v>
      </c>
      <c r="R24" s="303"/>
      <c r="S24" s="46">
        <v>0.38263888888888886</v>
      </c>
      <c r="T24" s="47">
        <v>0.421412037037037</v>
      </c>
      <c r="U24" s="110">
        <v>5.4999999999999805</v>
      </c>
      <c r="V24" s="111">
        <v>55.84890799040047</v>
      </c>
      <c r="W24" s="112"/>
      <c r="X24" s="115"/>
      <c r="Y24" s="294"/>
      <c r="Z24" s="295"/>
      <c r="AA24" s="116">
        <f>M24-J24</f>
        <v>-261.80272622044322</v>
      </c>
      <c r="AB24" s="109">
        <f>M24/J24</f>
        <v>0.92066584053925959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3037.2724336831529</v>
      </c>
      <c r="N38" s="137">
        <f t="shared" ref="N38:N43" si="10">M38/L38</f>
        <v>759.31810842078823</v>
      </c>
      <c r="O38" s="138">
        <f t="shared" ref="O38:O43" si="11">L38-I38</f>
        <v>0</v>
      </c>
      <c r="P38" s="139">
        <f t="shared" ref="P38:P43" si="12">N38-K38</f>
        <v>-65.681891579211765</v>
      </c>
      <c r="Q38" s="140">
        <f t="shared" ref="Q38:Q43" si="13">N38/K38</f>
        <v>0.92038558596459175</v>
      </c>
      <c r="R38" s="304"/>
      <c r="S38" s="141">
        <v>0.32222222222222224</v>
      </c>
      <c r="T38" s="142">
        <v>0.421412037037037</v>
      </c>
      <c r="U38" s="143"/>
      <c r="V38" s="165"/>
      <c r="W38" s="98"/>
      <c r="X38" s="68"/>
      <c r="Y38" s="290"/>
      <c r="Z38" s="291"/>
      <c r="AA38" s="167">
        <f t="shared" ref="AA38:AA43" si="14">M38-J38</f>
        <v>-262.72756631684706</v>
      </c>
      <c r="AB38" s="140">
        <f t="shared" ref="AB38:AB43" si="15">M38/J38</f>
        <v>0.92038558596459175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794</v>
      </c>
      <c r="G39" s="147">
        <f t="shared" ref="G39:G43" si="16">E39*F39</f>
        <v>19707.080000000002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3244.9056067804809</v>
      </c>
      <c r="N39" s="151">
        <f t="shared" si="10"/>
        <v>648.9811213560962</v>
      </c>
      <c r="O39" s="153">
        <f t="shared" si="11"/>
        <v>0</v>
      </c>
      <c r="P39" s="154">
        <f t="shared" si="12"/>
        <v>-71.018878643903804</v>
      </c>
      <c r="Q39" s="155">
        <f t="shared" si="13"/>
        <v>0.90136266855013358</v>
      </c>
      <c r="R39" s="302">
        <f>Q55</f>
        <v>0.90815055288297974</v>
      </c>
      <c r="S39" s="156">
        <v>0.25</v>
      </c>
      <c r="T39" s="157">
        <v>0.26018518518518519</v>
      </c>
      <c r="U39" s="158"/>
      <c r="V39" s="159">
        <v>14.681474832566019</v>
      </c>
      <c r="W39" s="160"/>
      <c r="X39" s="161"/>
      <c r="Y39" s="305"/>
      <c r="Z39" s="306"/>
      <c r="AA39" s="114">
        <f t="shared" si="14"/>
        <v>-355.09439321951913</v>
      </c>
      <c r="AB39" s="155">
        <f t="shared" si="15"/>
        <v>0.90136266855013358</v>
      </c>
      <c r="AC39" s="307">
        <f>AB55</f>
        <v>0.90815055288297963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853</v>
      </c>
      <c r="G40" s="102">
        <f t="shared" si="16"/>
        <v>15507.539999999999</v>
      </c>
      <c r="H40" s="26"/>
      <c r="I40" s="103">
        <v>3</v>
      </c>
      <c r="J40" s="104">
        <v>3600</v>
      </c>
      <c r="K40" s="105">
        <f t="shared" ref="K40:K74" si="17">J40/I40</f>
        <v>1200</v>
      </c>
      <c r="L40" s="106">
        <v>3</v>
      </c>
      <c r="M40" s="104">
        <f>F40/V40*60</f>
        <v>3241.8832394521164</v>
      </c>
      <c r="N40" s="105">
        <f t="shared" si="10"/>
        <v>1080.6277464840389</v>
      </c>
      <c r="O40" s="107">
        <f t="shared" si="11"/>
        <v>0</v>
      </c>
      <c r="P40" s="108">
        <f t="shared" si="12"/>
        <v>-119.37225351596112</v>
      </c>
      <c r="Q40" s="109">
        <f t="shared" si="13"/>
        <v>0.90052312207003238</v>
      </c>
      <c r="R40" s="303"/>
      <c r="S40" s="46">
        <v>0.27013888888888893</v>
      </c>
      <c r="T40" s="47">
        <v>0.28109953703703705</v>
      </c>
      <c r="U40" s="110">
        <v>15</v>
      </c>
      <c r="V40" s="111">
        <v>15.78712008414267</v>
      </c>
      <c r="W40" s="112"/>
      <c r="X40" s="115"/>
      <c r="Y40" s="294"/>
      <c r="Z40" s="295"/>
      <c r="AA40" s="116">
        <f t="shared" si="14"/>
        <v>-358.11676054788359</v>
      </c>
      <c r="AB40" s="109">
        <f t="shared" si="15"/>
        <v>0.90052312207003238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1364</v>
      </c>
      <c r="G41" s="102">
        <f t="shared" si="16"/>
        <v>23283.48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3041.0700668271802</v>
      </c>
      <c r="N41" s="105">
        <f t="shared" si="10"/>
        <v>1013.6900222757267</v>
      </c>
      <c r="O41" s="107">
        <f t="shared" si="11"/>
        <v>0</v>
      </c>
      <c r="P41" s="108">
        <f t="shared" si="12"/>
        <v>-86.309977724273267</v>
      </c>
      <c r="Q41" s="109">
        <f t="shared" si="13"/>
        <v>0.9215363838870243</v>
      </c>
      <c r="R41" s="303"/>
      <c r="S41" s="46">
        <v>0.2909722222222223</v>
      </c>
      <c r="T41" s="47">
        <v>0.30965277777777783</v>
      </c>
      <c r="U41" s="110">
        <v>15</v>
      </c>
      <c r="V41" s="111">
        <v>26.911579872076274</v>
      </c>
      <c r="W41" s="112"/>
      <c r="X41" s="115"/>
      <c r="Y41" s="294"/>
      <c r="Z41" s="295"/>
      <c r="AA41" s="116">
        <f t="shared" si="14"/>
        <v>-258.9299331728198</v>
      </c>
      <c r="AB41" s="109">
        <f t="shared" si="15"/>
        <v>0.9215363838870243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3455</v>
      </c>
      <c r="G42" s="102">
        <f t="shared" si="16"/>
        <v>48473.649999999994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2762.6903043486282</v>
      </c>
      <c r="N42" s="105">
        <f t="shared" si="10"/>
        <v>920.89676811620939</v>
      </c>
      <c r="O42" s="107">
        <f t="shared" si="11"/>
        <v>0</v>
      </c>
      <c r="P42" s="108">
        <f t="shared" si="12"/>
        <v>-79.103231883790613</v>
      </c>
      <c r="Q42" s="109">
        <f t="shared" si="13"/>
        <v>0.92089676811620935</v>
      </c>
      <c r="R42" s="303"/>
      <c r="S42" s="46">
        <v>0.31944444444444453</v>
      </c>
      <c r="T42" s="47">
        <v>0.37155092592592603</v>
      </c>
      <c r="U42" s="110">
        <v>15</v>
      </c>
      <c r="V42" s="111">
        <v>75.035554898679123</v>
      </c>
      <c r="W42" s="112"/>
      <c r="X42" s="115"/>
      <c r="Y42" s="294"/>
      <c r="Z42" s="295"/>
      <c r="AA42" s="116">
        <f t="shared" si="14"/>
        <v>-237.30969565137184</v>
      </c>
      <c r="AB42" s="109">
        <f t="shared" si="15"/>
        <v>0.92089676811620935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4865</v>
      </c>
      <c r="G43" s="102">
        <f t="shared" si="16"/>
        <v>69472.2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3238.8252368905455</v>
      </c>
      <c r="N43" s="105">
        <f t="shared" si="10"/>
        <v>1079.6084122968484</v>
      </c>
      <c r="O43" s="107">
        <f t="shared" si="11"/>
        <v>0</v>
      </c>
      <c r="P43" s="108">
        <f t="shared" si="12"/>
        <v>-120.39158770315157</v>
      </c>
      <c r="Q43" s="109">
        <f t="shared" si="13"/>
        <v>0.89967367691404032</v>
      </c>
      <c r="R43" s="303"/>
      <c r="S43" s="46">
        <v>0.38194444444444453</v>
      </c>
      <c r="T43" s="47">
        <v>0.44452546296296302</v>
      </c>
      <c r="U43" s="110">
        <v>14.966666666666635</v>
      </c>
      <c r="V43" s="111">
        <v>90.125270321853009</v>
      </c>
      <c r="W43" s="112"/>
      <c r="X43" s="115"/>
      <c r="Y43" s="294"/>
      <c r="Z43" s="295"/>
      <c r="AA43" s="116">
        <f t="shared" si="14"/>
        <v>-361.17476310945449</v>
      </c>
      <c r="AB43" s="109">
        <f t="shared" si="15"/>
        <v>0.89967367691404043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3105.8748908597904</v>
      </c>
      <c r="N55" s="137">
        <f t="shared" ref="N55:N62" si="21">M55/L55</f>
        <v>913.49261495876192</v>
      </c>
      <c r="O55" s="138">
        <f t="shared" ref="O55:O62" si="22">L55-I55</f>
        <v>0</v>
      </c>
      <c r="P55" s="139">
        <f t="shared" ref="P55:P62" si="23">N55-K55</f>
        <v>-92.389737982414545</v>
      </c>
      <c r="Q55" s="140">
        <f t="shared" ref="Q55:Q62" si="24">N55/K55</f>
        <v>0.90815055288297974</v>
      </c>
      <c r="R55" s="304"/>
      <c r="S55" s="141">
        <v>0.25</v>
      </c>
      <c r="T55" s="142">
        <v>0.44452546296296302</v>
      </c>
      <c r="U55" s="143"/>
      <c r="V55" s="165"/>
      <c r="W55" s="98"/>
      <c r="X55" s="68"/>
      <c r="Y55" s="290"/>
      <c r="Z55" s="291"/>
      <c r="AA55" s="167">
        <f t="shared" ref="AA55:AA62" si="25">M55-J55</f>
        <v>-314.12510914020959</v>
      </c>
      <c r="AB55" s="140">
        <f t="shared" ref="AB55:AB62" si="26">M55/J55</f>
        <v>0.90815055288297963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676</v>
      </c>
      <c r="G56" s="147">
        <f t="shared" ref="G56:G62" si="27">E56*F56</f>
        <v>16920.280000000002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3244.7502238402471</v>
      </c>
      <c r="N56" s="151">
        <f t="shared" si="21"/>
        <v>648.95004476804945</v>
      </c>
      <c r="O56" s="153">
        <f t="shared" si="22"/>
        <v>0</v>
      </c>
      <c r="P56" s="154">
        <f t="shared" si="23"/>
        <v>-71.049955231950548</v>
      </c>
      <c r="Q56" s="155">
        <f t="shared" si="24"/>
        <v>0.90131950662229088</v>
      </c>
      <c r="R56" s="302">
        <f>Q72</f>
        <v>0.90296850241475024</v>
      </c>
      <c r="S56" s="156">
        <v>0.25</v>
      </c>
      <c r="T56" s="157">
        <v>0.25868055555555558</v>
      </c>
      <c r="U56" s="158"/>
      <c r="V56" s="159">
        <v>12.5001917565156</v>
      </c>
      <c r="W56" s="157"/>
      <c r="X56" s="168"/>
      <c r="Y56" s="305"/>
      <c r="Z56" s="306"/>
      <c r="AA56" s="114">
        <f t="shared" si="25"/>
        <v>-355.24977615975286</v>
      </c>
      <c r="AB56" s="155">
        <f t="shared" si="26"/>
        <v>0.90131950662229088</v>
      </c>
      <c r="AC56" s="307">
        <f>AB72</f>
        <v>0.90296850241475013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946</v>
      </c>
      <c r="G57" s="102">
        <f t="shared" si="27"/>
        <v>19601.12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3241.1561428160653</v>
      </c>
      <c r="N57" s="105">
        <f t="shared" si="21"/>
        <v>1080.3853809386885</v>
      </c>
      <c r="O57" s="107">
        <f t="shared" si="22"/>
        <v>0</v>
      </c>
      <c r="P57" s="108">
        <f t="shared" si="23"/>
        <v>-119.61461906131149</v>
      </c>
      <c r="Q57" s="109">
        <f t="shared" si="24"/>
        <v>0.9003211507822404</v>
      </c>
      <c r="R57" s="303"/>
      <c r="S57" s="46">
        <v>0.26875000000000004</v>
      </c>
      <c r="T57" s="47">
        <v>0.28090277777777783</v>
      </c>
      <c r="U57" s="110">
        <v>14.500000000000028</v>
      </c>
      <c r="V57" s="111">
        <v>17.5122695417828</v>
      </c>
      <c r="W57" s="112"/>
      <c r="X57" s="13"/>
      <c r="Y57" s="294"/>
      <c r="Z57" s="295"/>
      <c r="AA57" s="116">
        <f t="shared" si="25"/>
        <v>-358.84385718393469</v>
      </c>
      <c r="AB57" s="109">
        <f t="shared" si="26"/>
        <v>0.9003211507822404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1492</v>
      </c>
      <c r="G58" s="102">
        <f t="shared" si="27"/>
        <v>27124.560000000001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3242.1156310719189</v>
      </c>
      <c r="N58" s="105">
        <f t="shared" si="21"/>
        <v>1080.7052103573062</v>
      </c>
      <c r="O58" s="107">
        <f t="shared" si="22"/>
        <v>0</v>
      </c>
      <c r="P58" s="108">
        <f t="shared" si="23"/>
        <v>-119.29478964269379</v>
      </c>
      <c r="Q58" s="109">
        <f t="shared" si="24"/>
        <v>0.90058767529775519</v>
      </c>
      <c r="R58" s="303"/>
      <c r="S58" s="46">
        <v>0.2909722222222223</v>
      </c>
      <c r="T58" s="47">
        <v>0.31013888888888896</v>
      </c>
      <c r="U58" s="110">
        <v>14.500000000000028</v>
      </c>
      <c r="V58" s="111">
        <v>27.611600012675243</v>
      </c>
      <c r="W58" s="112"/>
      <c r="X58" s="13"/>
      <c r="Y58" s="294"/>
      <c r="Z58" s="295"/>
      <c r="AA58" s="116">
        <f t="shared" si="25"/>
        <v>-357.88436892808113</v>
      </c>
      <c r="AB58" s="109">
        <f t="shared" si="26"/>
        <v>0.9005876752977553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1237</v>
      </c>
      <c r="G59" s="102">
        <f t="shared" si="27"/>
        <v>37110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3240.4577844542237</v>
      </c>
      <c r="N59" s="105">
        <f t="shared" si="21"/>
        <v>810.11444611355591</v>
      </c>
      <c r="O59" s="107">
        <f t="shared" si="22"/>
        <v>0</v>
      </c>
      <c r="P59" s="108">
        <f t="shared" si="23"/>
        <v>-89.885553886444086</v>
      </c>
      <c r="Q59" s="109">
        <f t="shared" si="24"/>
        <v>0.90012716234839552</v>
      </c>
      <c r="R59" s="303"/>
      <c r="S59" s="46">
        <v>0.32013888888888897</v>
      </c>
      <c r="T59" s="47">
        <v>0.33604166666666674</v>
      </c>
      <c r="U59" s="110">
        <v>15</v>
      </c>
      <c r="V59" s="111">
        <v>22.9041712427371</v>
      </c>
      <c r="W59" s="112"/>
      <c r="X59" s="115"/>
      <c r="Y59" s="294"/>
      <c r="Z59" s="295"/>
      <c r="AA59" s="116">
        <f t="shared" si="25"/>
        <v>-359.54221554577634</v>
      </c>
      <c r="AB59" s="109">
        <f t="shared" si="26"/>
        <v>0.90012716234839552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992</v>
      </c>
      <c r="G60" s="102">
        <f t="shared" si="27"/>
        <v>29760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3037.8679198342375</v>
      </c>
      <c r="N60" s="105">
        <f t="shared" si="21"/>
        <v>759.46697995855936</v>
      </c>
      <c r="O60" s="107">
        <f t="shared" si="22"/>
        <v>0</v>
      </c>
      <c r="P60" s="108">
        <f t="shared" si="23"/>
        <v>-65.533020041440636</v>
      </c>
      <c r="Q60" s="109">
        <f t="shared" si="24"/>
        <v>0.92056603631340528</v>
      </c>
      <c r="R60" s="303"/>
      <c r="S60" s="46">
        <v>0.34583333333333344</v>
      </c>
      <c r="T60" s="47">
        <v>0.35943287037037047</v>
      </c>
      <c r="U60" s="110">
        <v>15</v>
      </c>
      <c r="V60" s="111">
        <v>19.592688546922652</v>
      </c>
      <c r="W60" s="112"/>
      <c r="X60" s="115"/>
      <c r="Y60" s="294"/>
      <c r="Z60" s="295"/>
      <c r="AA60" s="116">
        <f t="shared" si="25"/>
        <v>-262.13208016576255</v>
      </c>
      <c r="AB60" s="109">
        <f t="shared" si="26"/>
        <v>0.92056603631340528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1556</v>
      </c>
      <c r="G61" s="120">
        <f t="shared" si="27"/>
        <v>42758.879999999997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3238.6512900593175</v>
      </c>
      <c r="N61" s="105">
        <f t="shared" si="21"/>
        <v>647.7302580118635</v>
      </c>
      <c r="O61" s="107">
        <f t="shared" si="22"/>
        <v>0</v>
      </c>
      <c r="P61" s="108">
        <f t="shared" si="23"/>
        <v>-72.269741988136502</v>
      </c>
      <c r="Q61" s="109">
        <f t="shared" si="24"/>
        <v>0.89962535834981039</v>
      </c>
      <c r="R61" s="303"/>
      <c r="S61" s="46">
        <v>0.36944444444444458</v>
      </c>
      <c r="T61" s="119">
        <v>0.38945601851851863</v>
      </c>
      <c r="U61" s="110">
        <v>15</v>
      </c>
      <c r="V61" s="111">
        <v>28.8268145096566</v>
      </c>
      <c r="W61" s="112"/>
      <c r="X61" s="49"/>
      <c r="Y61" s="294"/>
      <c r="Z61" s="295"/>
      <c r="AA61" s="116">
        <f t="shared" si="25"/>
        <v>-361.34870994068251</v>
      </c>
      <c r="AB61" s="109">
        <f t="shared" si="26"/>
        <v>0.89962535834981039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4020</v>
      </c>
      <c r="G62" s="120">
        <f t="shared" si="27"/>
        <v>66973.2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3238.9167180512686</v>
      </c>
      <c r="N62" s="105">
        <f t="shared" si="21"/>
        <v>647.78334361025372</v>
      </c>
      <c r="O62" s="122">
        <f t="shared" si="22"/>
        <v>0</v>
      </c>
      <c r="P62" s="123">
        <f t="shared" si="23"/>
        <v>-72.216656389746277</v>
      </c>
      <c r="Q62" s="124">
        <f t="shared" si="24"/>
        <v>0.89969908834757462</v>
      </c>
      <c r="R62" s="303"/>
      <c r="S62" s="46">
        <v>0.39930555555555569</v>
      </c>
      <c r="T62" s="119">
        <v>0.45101851851851865</v>
      </c>
      <c r="U62" s="110">
        <v>15</v>
      </c>
      <c r="V62" s="111">
        <v>74.46934299228316</v>
      </c>
      <c r="W62" s="112"/>
      <c r="X62" s="115"/>
      <c r="Y62" s="294"/>
      <c r="Z62" s="295"/>
      <c r="AA62" s="116">
        <f t="shared" si="25"/>
        <v>-361.08328194873138</v>
      </c>
      <c r="AB62" s="109">
        <f t="shared" si="26"/>
        <v>0.89969908834757462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3211.9879585896115</v>
      </c>
      <c r="N72" s="137">
        <f>M72/L72</f>
        <v>775.30743828025095</v>
      </c>
      <c r="O72" s="138">
        <f>L72-I72</f>
        <v>0</v>
      </c>
      <c r="P72" s="139">
        <f>N72-K72</f>
        <v>-83.313251374921379</v>
      </c>
      <c r="Q72" s="140">
        <f>N72/K72</f>
        <v>0.90296850241475024</v>
      </c>
      <c r="R72" s="304"/>
      <c r="S72" s="141">
        <v>0.25</v>
      </c>
      <c r="T72" s="142">
        <v>0.45101851851851865</v>
      </c>
      <c r="U72" s="143"/>
      <c r="V72" s="165"/>
      <c r="W72" s="166"/>
      <c r="X72" s="137"/>
      <c r="Y72" s="290"/>
      <c r="Z72" s="291"/>
      <c r="AA72" s="167">
        <f>M72-J72</f>
        <v>-345.15489855324586</v>
      </c>
      <c r="AB72" s="140">
        <f>M72/J72</f>
        <v>0.90296850241475013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1041</v>
      </c>
      <c r="G73" s="147">
        <f t="shared" ref="G73:G74" si="32">E73*F73</f>
        <v>29741.37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3122.1279320086787</v>
      </c>
      <c r="N73" s="151">
        <f>M73/L73</f>
        <v>260.17732766738987</v>
      </c>
      <c r="O73" s="153">
        <f>L73-I73</f>
        <v>0</v>
      </c>
      <c r="P73" s="154">
        <f>N73-K73</f>
        <v>-39.822672332610125</v>
      </c>
      <c r="Q73" s="155">
        <f>N73/K73</f>
        <v>0.86725775889129963</v>
      </c>
      <c r="R73" s="302">
        <f>Q89</f>
        <v>0.88633004788177405</v>
      </c>
      <c r="S73" s="156">
        <v>0.70833333333333337</v>
      </c>
      <c r="T73" s="157">
        <v>0.72222222222222221</v>
      </c>
      <c r="U73" s="158"/>
      <c r="V73" s="159">
        <v>20.005586369362899</v>
      </c>
      <c r="W73" s="157"/>
      <c r="X73" s="168"/>
      <c r="Y73" s="305"/>
      <c r="Z73" s="306"/>
      <c r="AA73" s="114">
        <f>M73-J73</f>
        <v>-477.87206799132127</v>
      </c>
      <c r="AB73" s="155">
        <f>M73/J73</f>
        <v>0.86725775889129963</v>
      </c>
      <c r="AC73" s="307">
        <f>AB89</f>
        <v>0.88633004788177394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239</v>
      </c>
      <c r="G74" s="102">
        <f t="shared" si="32"/>
        <v>4232.6900000000005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3259.4484127400938</v>
      </c>
      <c r="N74" s="105">
        <f>M74/L74</f>
        <v>651.88968254801875</v>
      </c>
      <c r="O74" s="107">
        <f>L74-I74</f>
        <v>0</v>
      </c>
      <c r="P74" s="108">
        <f>N74-K74</f>
        <v>-68.110317451981246</v>
      </c>
      <c r="Q74" s="109">
        <f>N74/K74</f>
        <v>0.90540233687224825</v>
      </c>
      <c r="R74" s="303"/>
      <c r="S74" s="46">
        <v>0.72569444444444442</v>
      </c>
      <c r="T74" s="47">
        <v>0.72873842592592586</v>
      </c>
      <c r="U74" s="110">
        <v>4.9999999999999822</v>
      </c>
      <c r="V74" s="111">
        <v>4.3995173980817537</v>
      </c>
      <c r="W74" s="112"/>
      <c r="X74" s="13"/>
      <c r="Y74" s="294"/>
      <c r="Z74" s="295"/>
      <c r="AA74" s="116">
        <f>M74-J74</f>
        <v>-340.55158725990623</v>
      </c>
      <c r="AB74" s="109">
        <f>M74/J74</f>
        <v>0.90540233687224825</v>
      </c>
      <c r="AC74" s="308"/>
    </row>
    <row r="75" spans="1:29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3"/>
      <c r="Y75" s="294"/>
      <c r="Z75" s="295"/>
      <c r="AA75" s="116"/>
      <c r="AB75" s="109"/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8.5</v>
      </c>
      <c r="J89" s="136">
        <f t="shared" si="33"/>
        <v>3600</v>
      </c>
      <c r="K89" s="137">
        <f t="shared" ref="K89" si="34">J89/I89</f>
        <v>423.52941176470586</v>
      </c>
      <c r="L89" s="135">
        <f t="shared" ref="L89:M89" si="35">AVERAGE(L73:L88)</f>
        <v>8.5</v>
      </c>
      <c r="M89" s="136">
        <f t="shared" si="35"/>
        <v>3190.7881723743862</v>
      </c>
      <c r="N89" s="137">
        <f>M89/L89</f>
        <v>375.38684380875134</v>
      </c>
      <c r="O89" s="138">
        <f>L89-I89</f>
        <v>0</v>
      </c>
      <c r="P89" s="139">
        <f>N89-K89</f>
        <v>-48.142567955954519</v>
      </c>
      <c r="Q89" s="140">
        <f>N89/K89</f>
        <v>0.88633004788177405</v>
      </c>
      <c r="R89" s="304"/>
      <c r="S89" s="141">
        <v>0.70833333333333337</v>
      </c>
      <c r="T89" s="142">
        <v>0.72873842592592586</v>
      </c>
      <c r="U89" s="143"/>
      <c r="V89" s="165"/>
      <c r="W89" s="166"/>
      <c r="X89" s="137"/>
      <c r="Y89" s="290"/>
      <c r="Z89" s="291"/>
      <c r="AA89" s="167">
        <f>M89-J89</f>
        <v>-409.21182762561375</v>
      </c>
      <c r="AB89" s="140">
        <f>M89/J89</f>
        <v>0.88633004788177394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136</v>
      </c>
      <c r="D90" s="301"/>
      <c r="E90" s="146">
        <v>24.54</v>
      </c>
      <c r="F90" s="96">
        <v>906</v>
      </c>
      <c r="G90" s="147">
        <f t="shared" ref="G90:G93" si="36">E90*F90</f>
        <v>22233.239999999998</v>
      </c>
      <c r="H90" s="148"/>
      <c r="I90" s="149">
        <v>4</v>
      </c>
      <c r="J90" s="150">
        <v>3000</v>
      </c>
      <c r="K90" s="151">
        <f>J90/I90</f>
        <v>750</v>
      </c>
      <c r="L90" s="152">
        <v>4</v>
      </c>
      <c r="M90" s="150">
        <f>F90/V90*60</f>
        <v>2762.0535515561905</v>
      </c>
      <c r="N90" s="151">
        <f>M90/L90</f>
        <v>690.51338788904764</v>
      </c>
      <c r="O90" s="153">
        <f>L90-I90</f>
        <v>0</v>
      </c>
      <c r="P90" s="154">
        <f>N90-K90</f>
        <v>-59.486612110952365</v>
      </c>
      <c r="Q90" s="155">
        <f>N90/K90</f>
        <v>0.9206845171853969</v>
      </c>
      <c r="R90" s="302">
        <f>Q106</f>
        <v>0.92037431787693036</v>
      </c>
      <c r="S90" s="156">
        <v>0.70833333333333337</v>
      </c>
      <c r="T90" s="157">
        <v>0.72199074074074077</v>
      </c>
      <c r="U90" s="158"/>
      <c r="V90" s="159">
        <v>19.681008707949417</v>
      </c>
      <c r="W90" s="160"/>
      <c r="X90" s="161"/>
      <c r="Y90" s="305"/>
      <c r="Z90" s="306"/>
      <c r="AA90" s="114">
        <f>M90-J90</f>
        <v>-237.94644844380946</v>
      </c>
      <c r="AB90" s="155">
        <f>M90/J90</f>
        <v>0.9206845171853969</v>
      </c>
      <c r="AC90" s="307">
        <f>AB106</f>
        <v>0.92037431787693025</v>
      </c>
    </row>
    <row r="91" spans="1:29" ht="15.75" customHeight="1">
      <c r="A91" s="297"/>
      <c r="B91" s="99" t="s">
        <v>118</v>
      </c>
      <c r="C91" s="292" t="s">
        <v>224</v>
      </c>
      <c r="D91" s="293"/>
      <c r="E91" s="100">
        <v>24.33</v>
      </c>
      <c r="F91" s="101">
        <v>829</v>
      </c>
      <c r="G91" s="102">
        <f t="shared" si="36"/>
        <v>20169.57</v>
      </c>
      <c r="H91" s="26"/>
      <c r="I91" s="103">
        <v>4</v>
      </c>
      <c r="J91" s="104">
        <v>3000</v>
      </c>
      <c r="K91" s="105">
        <f t="shared" ref="K91:K137" si="37">J91/I91</f>
        <v>750</v>
      </c>
      <c r="L91" s="106">
        <v>4</v>
      </c>
      <c r="M91" s="104">
        <f>F91/V91*60</f>
        <v>2759.9950725705653</v>
      </c>
      <c r="N91" s="105">
        <f>M91/L91</f>
        <v>689.99876814264132</v>
      </c>
      <c r="O91" s="107">
        <f>L91-I91</f>
        <v>0</v>
      </c>
      <c r="P91" s="108">
        <f>N91-K91</f>
        <v>-60.001231857358675</v>
      </c>
      <c r="Q91" s="109">
        <f>N91/K91</f>
        <v>0.91999835752352177</v>
      </c>
      <c r="R91" s="303"/>
      <c r="S91" s="46">
        <v>0.72569444444444442</v>
      </c>
      <c r="T91" s="47">
        <v>0.73820601851851853</v>
      </c>
      <c r="U91" s="110">
        <v>5.3333333333332611</v>
      </c>
      <c r="V91" s="111">
        <v>18.021771304712459</v>
      </c>
      <c r="W91" s="112"/>
      <c r="X91" s="115"/>
      <c r="Y91" s="294"/>
      <c r="Z91" s="295"/>
      <c r="AA91" s="116">
        <f>M91-J91</f>
        <v>-240.0049274294347</v>
      </c>
      <c r="AB91" s="109">
        <f>M91/J91</f>
        <v>0.91999835752352177</v>
      </c>
      <c r="AC91" s="308"/>
    </row>
    <row r="92" spans="1:29" ht="15.75" customHeight="1">
      <c r="A92" s="297"/>
      <c r="B92" s="99" t="s">
        <v>118</v>
      </c>
      <c r="C92" s="292" t="s">
        <v>260</v>
      </c>
      <c r="D92" s="293"/>
      <c r="E92" s="100">
        <v>22.32</v>
      </c>
      <c r="F92" s="101">
        <v>2225</v>
      </c>
      <c r="G92" s="102">
        <f t="shared" si="36"/>
        <v>49662</v>
      </c>
      <c r="H92" s="26"/>
      <c r="I92" s="103">
        <v>5</v>
      </c>
      <c r="J92" s="104">
        <v>3300</v>
      </c>
      <c r="K92" s="105">
        <f t="shared" si="37"/>
        <v>660</v>
      </c>
      <c r="L92" s="106">
        <v>5</v>
      </c>
      <c r="M92" s="104">
        <f>F92/V92*60</f>
        <v>3038.3732460988517</v>
      </c>
      <c r="N92" s="105">
        <f>M92/L92</f>
        <v>607.67464921977034</v>
      </c>
      <c r="O92" s="107">
        <f>L92-I92</f>
        <v>0</v>
      </c>
      <c r="P92" s="108">
        <f>N92-K92</f>
        <v>-52.325350780229655</v>
      </c>
      <c r="Q92" s="109">
        <f>N92/K92</f>
        <v>0.9207191654845005</v>
      </c>
      <c r="R92" s="303"/>
      <c r="S92" s="46">
        <v>0.74236111111111103</v>
      </c>
      <c r="T92" s="47">
        <v>0.77287037037037032</v>
      </c>
      <c r="U92" s="110">
        <v>5.9833333333332028</v>
      </c>
      <c r="V92" s="111">
        <v>43.937985621552123</v>
      </c>
      <c r="W92" s="112"/>
      <c r="X92" s="115"/>
      <c r="Y92" s="294"/>
      <c r="Z92" s="295"/>
      <c r="AA92" s="116">
        <f>M92-J92</f>
        <v>-261.62675390114828</v>
      </c>
      <c r="AB92" s="109">
        <f>M92/J92</f>
        <v>0.9207191654845005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4125</v>
      </c>
      <c r="G93" s="102">
        <f t="shared" si="36"/>
        <v>73796.25</v>
      </c>
      <c r="H93" s="26"/>
      <c r="I93" s="103">
        <v>4</v>
      </c>
      <c r="J93" s="104">
        <v>3300</v>
      </c>
      <c r="K93" s="105">
        <f t="shared" si="37"/>
        <v>825</v>
      </c>
      <c r="L93" s="106">
        <v>4</v>
      </c>
      <c r="M93" s="104">
        <f>F93/V93*60</f>
        <v>3036.2945350237133</v>
      </c>
      <c r="N93" s="105">
        <f>M93/L93</f>
        <v>759.07363375592831</v>
      </c>
      <c r="O93" s="107">
        <f>L93-I93</f>
        <v>0</v>
      </c>
      <c r="P93" s="108">
        <f>N93-K93</f>
        <v>-65.926366244071687</v>
      </c>
      <c r="Q93" s="109">
        <f>N93/K93</f>
        <v>0.9200892530374889</v>
      </c>
      <c r="R93" s="303"/>
      <c r="S93" s="46">
        <v>0.7763888888888888</v>
      </c>
      <c r="T93" s="47">
        <v>0.83298611111111098</v>
      </c>
      <c r="U93" s="110">
        <v>5.066666666666606</v>
      </c>
      <c r="V93" s="111">
        <v>81.513831133667352</v>
      </c>
      <c r="W93" s="112"/>
      <c r="X93" s="115"/>
      <c r="Y93" s="294"/>
      <c r="Z93" s="295"/>
      <c r="AA93" s="116">
        <f>M93-J93</f>
        <v>-263.70546497628675</v>
      </c>
      <c r="AB93" s="109">
        <f>M93/J93</f>
        <v>0.9200892530374889</v>
      </c>
      <c r="AC93" s="308"/>
    </row>
    <row r="94" spans="1:29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15"/>
      <c r="Y94" s="294"/>
      <c r="Z94" s="295"/>
      <c r="AA94" s="116"/>
      <c r="AB94" s="109"/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38">AVERAGE(I90:I105)</f>
        <v>4.25</v>
      </c>
      <c r="J106" s="136">
        <f t="shared" si="38"/>
        <v>3150</v>
      </c>
      <c r="K106" s="137">
        <f t="shared" ref="K106" si="39">J106/I106</f>
        <v>741.17647058823525</v>
      </c>
      <c r="L106" s="135">
        <f t="shared" ref="L106:M106" si="40">AVERAGE(L90:L105)</f>
        <v>4.25</v>
      </c>
      <c r="M106" s="136">
        <f t="shared" si="40"/>
        <v>2899.1791013123302</v>
      </c>
      <c r="N106" s="137">
        <f t="shared" ref="N106:N116" si="41">M106/L106</f>
        <v>682.15978854407774</v>
      </c>
      <c r="O106" s="138">
        <f t="shared" ref="O106:O116" si="42">L106-I106</f>
        <v>0</v>
      </c>
      <c r="P106" s="139">
        <f t="shared" ref="P106:P116" si="43">N106-K106</f>
        <v>-59.016682044157506</v>
      </c>
      <c r="Q106" s="140">
        <f t="shared" ref="Q106:Q116" si="44">N106/K106</f>
        <v>0.92037431787693036</v>
      </c>
      <c r="R106" s="304"/>
      <c r="S106" s="141">
        <v>0.70833333333333337</v>
      </c>
      <c r="T106" s="142">
        <v>0.83298611111111098</v>
      </c>
      <c r="U106" s="143"/>
      <c r="V106" s="165"/>
      <c r="W106" s="98"/>
      <c r="X106" s="68"/>
      <c r="Y106" s="290"/>
      <c r="Z106" s="291"/>
      <c r="AA106" s="167">
        <f t="shared" ref="AA106:AA116" si="45">M106-J106</f>
        <v>-250.8208986876698</v>
      </c>
      <c r="AB106" s="140">
        <f t="shared" ref="AB106:AB116" si="46">M106/J106</f>
        <v>0.92037431787693025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653</v>
      </c>
      <c r="G107" s="147">
        <f t="shared" ref="G107:G116" si="47">E107*F107</f>
        <v>11871.539999999999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6" si="48">F107/V107*60</f>
        <v>2762.3514132305522</v>
      </c>
      <c r="N107" s="151">
        <f t="shared" si="41"/>
        <v>920.78380441018408</v>
      </c>
      <c r="O107" s="153">
        <f t="shared" si="42"/>
        <v>0</v>
      </c>
      <c r="P107" s="154">
        <f t="shared" si="43"/>
        <v>-79.216195589815925</v>
      </c>
      <c r="Q107" s="155">
        <f t="shared" si="44"/>
        <v>0.92078380441018404</v>
      </c>
      <c r="R107" s="302">
        <f>Q123</f>
        <v>0.89050442755403247</v>
      </c>
      <c r="S107" s="156">
        <v>0.72638888888888886</v>
      </c>
      <c r="T107" s="157">
        <v>0.73623842592592592</v>
      </c>
      <c r="U107" s="158"/>
      <c r="V107" s="159">
        <v>14.183568322387789</v>
      </c>
      <c r="W107" s="160"/>
      <c r="X107" s="161"/>
      <c r="Y107" s="305"/>
      <c r="Z107" s="306"/>
      <c r="AA107" s="114">
        <f t="shared" si="45"/>
        <v>-237.64858676944777</v>
      </c>
      <c r="AB107" s="155">
        <f t="shared" si="46"/>
        <v>0.92078380441018404</v>
      </c>
      <c r="AC107" s="307">
        <f>AB123</f>
        <v>0.89050442755403247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417</v>
      </c>
      <c r="G108" s="102">
        <f t="shared" si="47"/>
        <v>7581.0599999999995</v>
      </c>
      <c r="H108" s="26">
        <v>2</v>
      </c>
      <c r="I108" s="103">
        <v>3</v>
      </c>
      <c r="J108" s="104">
        <v>3600</v>
      </c>
      <c r="K108" s="105">
        <f t="shared" si="37"/>
        <v>1200</v>
      </c>
      <c r="L108" s="106">
        <v>3</v>
      </c>
      <c r="M108" s="104">
        <f t="shared" si="48"/>
        <v>3239.4111194961342</v>
      </c>
      <c r="N108" s="105">
        <f t="shared" si="41"/>
        <v>1079.8037064987113</v>
      </c>
      <c r="O108" s="107">
        <f t="shared" si="42"/>
        <v>0</v>
      </c>
      <c r="P108" s="108">
        <f t="shared" si="43"/>
        <v>-120.19629350128866</v>
      </c>
      <c r="Q108" s="109">
        <f t="shared" si="44"/>
        <v>0.89983642208225945</v>
      </c>
      <c r="R108" s="303"/>
      <c r="S108" s="46">
        <v>0.74652777777777768</v>
      </c>
      <c r="T108" s="47">
        <v>0.751886574074074</v>
      </c>
      <c r="U108" s="110">
        <v>14.816666666666531</v>
      </c>
      <c r="V108" s="111">
        <v>7.7236260162901669</v>
      </c>
      <c r="W108" s="112"/>
      <c r="X108" s="115"/>
      <c r="Y108" s="294"/>
      <c r="Z108" s="295"/>
      <c r="AA108" s="116">
        <f t="shared" si="45"/>
        <v>-360.58888050386577</v>
      </c>
      <c r="AB108" s="109">
        <f t="shared" si="46"/>
        <v>0.89983642208225956</v>
      </c>
      <c r="AC108" s="308"/>
    </row>
    <row r="109" spans="1:29" ht="15.75" customHeight="1">
      <c r="A109" s="311"/>
      <c r="B109" s="99" t="s">
        <v>118</v>
      </c>
      <c r="C109" s="292" t="s">
        <v>271</v>
      </c>
      <c r="D109" s="293"/>
      <c r="E109" s="100">
        <v>24.76</v>
      </c>
      <c r="F109" s="101">
        <v>1610</v>
      </c>
      <c r="G109" s="102">
        <f t="shared" si="47"/>
        <v>39863.600000000006</v>
      </c>
      <c r="H109" s="26">
        <v>2</v>
      </c>
      <c r="I109" s="103">
        <v>4</v>
      </c>
      <c r="J109" s="104">
        <v>3600</v>
      </c>
      <c r="K109" s="105">
        <f t="shared" si="37"/>
        <v>900</v>
      </c>
      <c r="L109" s="106">
        <v>4</v>
      </c>
      <c r="M109" s="104">
        <f t="shared" si="48"/>
        <v>2951.9999999999995</v>
      </c>
      <c r="N109" s="105">
        <f t="shared" si="41"/>
        <v>737.99999999999989</v>
      </c>
      <c r="O109" s="107">
        <f t="shared" si="42"/>
        <v>0</v>
      </c>
      <c r="P109" s="108">
        <f t="shared" si="43"/>
        <v>-162.00000000000011</v>
      </c>
      <c r="Q109" s="109">
        <f t="shared" si="44"/>
        <v>0.81999999999999984</v>
      </c>
      <c r="R109" s="303"/>
      <c r="S109" s="46">
        <v>0.7618055555555554</v>
      </c>
      <c r="T109" s="47">
        <v>0.78452546296296277</v>
      </c>
      <c r="U109" s="110">
        <v>15</v>
      </c>
      <c r="V109" s="111">
        <v>32.72357723577236</v>
      </c>
      <c r="W109" s="112"/>
      <c r="X109" s="115"/>
      <c r="Y109" s="294"/>
      <c r="Z109" s="295"/>
      <c r="AA109" s="116">
        <f t="shared" si="45"/>
        <v>-648.00000000000045</v>
      </c>
      <c r="AB109" s="109">
        <f t="shared" si="46"/>
        <v>0.81999999999999984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2970</v>
      </c>
      <c r="G110" s="102">
        <f t="shared" si="47"/>
        <v>42411.6</v>
      </c>
      <c r="H110" s="26">
        <v>2</v>
      </c>
      <c r="I110" s="103">
        <v>3</v>
      </c>
      <c r="J110" s="104">
        <v>3600</v>
      </c>
      <c r="K110" s="105">
        <f t="shared" si="37"/>
        <v>1200</v>
      </c>
      <c r="L110" s="106">
        <v>3</v>
      </c>
      <c r="M110" s="104">
        <f t="shared" si="48"/>
        <v>3239.5738040342308</v>
      </c>
      <c r="N110" s="105">
        <f t="shared" si="41"/>
        <v>1079.8579346780768</v>
      </c>
      <c r="O110" s="107">
        <f t="shared" si="42"/>
        <v>0</v>
      </c>
      <c r="P110" s="108">
        <f t="shared" si="43"/>
        <v>-120.14206532192316</v>
      </c>
      <c r="Q110" s="109">
        <f t="shared" si="44"/>
        <v>0.89988161223173069</v>
      </c>
      <c r="R110" s="303"/>
      <c r="S110" s="46">
        <v>0.79444444444444429</v>
      </c>
      <c r="T110" s="47">
        <v>0.83263888888888871</v>
      </c>
      <c r="U110" s="110">
        <v>15</v>
      </c>
      <c r="V110" s="111">
        <v>55.007235759866965</v>
      </c>
      <c r="W110" s="112"/>
      <c r="X110" s="115"/>
      <c r="Y110" s="294"/>
      <c r="Z110" s="295"/>
      <c r="AA110" s="116">
        <f t="shared" si="45"/>
        <v>-360.42619596576924</v>
      </c>
      <c r="AB110" s="109">
        <f t="shared" si="46"/>
        <v>0.8998816122317308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2372</v>
      </c>
      <c r="G111" s="102">
        <f t="shared" si="47"/>
        <v>33279.159999999996</v>
      </c>
      <c r="H111" s="26">
        <v>2</v>
      </c>
      <c r="I111" s="103">
        <v>3</v>
      </c>
      <c r="J111" s="104">
        <v>3000</v>
      </c>
      <c r="K111" s="105">
        <f t="shared" si="37"/>
        <v>1000</v>
      </c>
      <c r="L111" s="106">
        <v>3</v>
      </c>
      <c r="M111" s="104">
        <f t="shared" si="48"/>
        <v>2760.477445200283</v>
      </c>
      <c r="N111" s="105">
        <f t="shared" si="41"/>
        <v>920.1591484000943</v>
      </c>
      <c r="O111" s="107">
        <f t="shared" si="42"/>
        <v>0</v>
      </c>
      <c r="P111" s="108">
        <f t="shared" si="43"/>
        <v>-79.840851599905704</v>
      </c>
      <c r="Q111" s="109">
        <f t="shared" si="44"/>
        <v>0.92015914840009427</v>
      </c>
      <c r="R111" s="303"/>
      <c r="S111" s="46">
        <v>0.84305555555555534</v>
      </c>
      <c r="T111" s="47">
        <v>0.87885416666666649</v>
      </c>
      <c r="U111" s="110">
        <v>14.999999999999947</v>
      </c>
      <c r="V111" s="111">
        <v>51.556298801664056</v>
      </c>
      <c r="W111" s="112"/>
      <c r="X111" s="115"/>
      <c r="Y111" s="294"/>
      <c r="Z111" s="295"/>
      <c r="AA111" s="116">
        <f t="shared" si="45"/>
        <v>-239.522554799717</v>
      </c>
      <c r="AB111" s="109">
        <f t="shared" si="46"/>
        <v>0.92015914840009438</v>
      </c>
      <c r="AC111" s="308"/>
    </row>
    <row r="112" spans="1:29" ht="15.75" customHeight="1">
      <c r="A112" s="311"/>
      <c r="B112" s="99" t="s">
        <v>118</v>
      </c>
      <c r="C112" s="292" t="s">
        <v>142</v>
      </c>
      <c r="D112" s="293"/>
      <c r="E112" s="100">
        <v>18.18</v>
      </c>
      <c r="F112" s="101">
        <v>792</v>
      </c>
      <c r="G112" s="120">
        <f t="shared" si="47"/>
        <v>14398.56</v>
      </c>
      <c r="H112" s="26"/>
      <c r="I112" s="103">
        <v>3</v>
      </c>
      <c r="J112" s="104">
        <v>3000</v>
      </c>
      <c r="K112" s="105">
        <f t="shared" si="37"/>
        <v>1000</v>
      </c>
      <c r="L112" s="106">
        <v>3</v>
      </c>
      <c r="M112" s="104">
        <f t="shared" si="48"/>
        <v>2762.3514132305527</v>
      </c>
      <c r="N112" s="105">
        <f t="shared" si="41"/>
        <v>920.78380441018419</v>
      </c>
      <c r="O112" s="107">
        <f t="shared" si="42"/>
        <v>0</v>
      </c>
      <c r="P112" s="108">
        <f t="shared" si="43"/>
        <v>-79.216195589815811</v>
      </c>
      <c r="Q112" s="109">
        <f t="shared" si="44"/>
        <v>0.92078380441018415</v>
      </c>
      <c r="R112" s="303"/>
      <c r="S112" s="46">
        <v>0.88888888888888862</v>
      </c>
      <c r="T112" s="119">
        <v>0.90083333333333304</v>
      </c>
      <c r="U112" s="110">
        <v>15</v>
      </c>
      <c r="V112" s="111">
        <v>17.202735239404483</v>
      </c>
      <c r="W112" s="112"/>
      <c r="X112" s="115"/>
      <c r="Y112" s="294"/>
      <c r="Z112" s="295"/>
      <c r="AA112" s="116">
        <f t="shared" si="45"/>
        <v>-237.64858676944732</v>
      </c>
      <c r="AB112" s="109">
        <f t="shared" si="46"/>
        <v>0.92078380441018426</v>
      </c>
      <c r="AC112" s="308"/>
    </row>
    <row r="113" spans="1:29" ht="15.75" customHeight="1">
      <c r="A113" s="311"/>
      <c r="B113" s="99" t="s">
        <v>118</v>
      </c>
      <c r="C113" s="292" t="s">
        <v>146</v>
      </c>
      <c r="D113" s="293"/>
      <c r="E113" s="100">
        <v>18.18</v>
      </c>
      <c r="F113" s="101">
        <v>493</v>
      </c>
      <c r="G113" s="120">
        <f t="shared" si="47"/>
        <v>8962.74</v>
      </c>
      <c r="H113" s="26"/>
      <c r="I113" s="103">
        <v>3</v>
      </c>
      <c r="J113" s="104">
        <v>3600</v>
      </c>
      <c r="K113" s="105">
        <f t="shared" si="37"/>
        <v>1200</v>
      </c>
      <c r="L113" s="106">
        <v>3</v>
      </c>
      <c r="M113" s="104">
        <f t="shared" si="48"/>
        <v>3239.4111194961342</v>
      </c>
      <c r="N113" s="105">
        <f t="shared" si="41"/>
        <v>1079.8037064987113</v>
      </c>
      <c r="O113" s="122">
        <f t="shared" si="42"/>
        <v>0</v>
      </c>
      <c r="P113" s="123">
        <f t="shared" si="43"/>
        <v>-120.19629350128866</v>
      </c>
      <c r="Q113" s="124">
        <f t="shared" si="44"/>
        <v>0.89983642208225945</v>
      </c>
      <c r="R113" s="303"/>
      <c r="S113" s="46">
        <v>0.91111111111111076</v>
      </c>
      <c r="T113" s="119">
        <v>0.91744212962962923</v>
      </c>
      <c r="U113" s="110">
        <v>14.799999999999915</v>
      </c>
      <c r="V113" s="111">
        <v>9.1312892710576801</v>
      </c>
      <c r="W113" s="112"/>
      <c r="X113" s="115"/>
      <c r="Y113" s="294"/>
      <c r="Z113" s="295"/>
      <c r="AA113" s="116">
        <f t="shared" si="45"/>
        <v>-360.58888050386577</v>
      </c>
      <c r="AB113" s="109">
        <f t="shared" si="46"/>
        <v>0.89983642208225956</v>
      </c>
      <c r="AC113" s="308"/>
    </row>
    <row r="114" spans="1:29" ht="15.75" customHeight="1">
      <c r="A114" s="311"/>
      <c r="B114" s="99" t="s">
        <v>118</v>
      </c>
      <c r="C114" s="292" t="s">
        <v>271</v>
      </c>
      <c r="D114" s="293"/>
      <c r="E114" s="100">
        <v>24.76</v>
      </c>
      <c r="F114" s="101">
        <v>2738</v>
      </c>
      <c r="G114" s="120">
        <f t="shared" si="47"/>
        <v>67792.88</v>
      </c>
      <c r="H114" s="26"/>
      <c r="I114" s="103">
        <v>4</v>
      </c>
      <c r="J114" s="104">
        <v>3600</v>
      </c>
      <c r="K114" s="105">
        <f t="shared" si="37"/>
        <v>900</v>
      </c>
      <c r="L114" s="117">
        <v>4</v>
      </c>
      <c r="M114" s="104">
        <f t="shared" si="48"/>
        <v>2965.3212018930935</v>
      </c>
      <c r="N114" s="105">
        <f t="shared" si="41"/>
        <v>741.33030047327338</v>
      </c>
      <c r="O114" s="122">
        <f t="shared" si="42"/>
        <v>0</v>
      </c>
      <c r="P114" s="123">
        <f t="shared" si="43"/>
        <v>-158.66969952672662</v>
      </c>
      <c r="Q114" s="124">
        <f t="shared" si="44"/>
        <v>0.82370033385919261</v>
      </c>
      <c r="R114" s="303"/>
      <c r="S114" s="46">
        <v>0.92777777777777737</v>
      </c>
      <c r="T114" s="119">
        <v>0.96624999999999961</v>
      </c>
      <c r="U114" s="110">
        <v>14.883333333333315</v>
      </c>
      <c r="V114" s="111">
        <v>55.400406504065003</v>
      </c>
      <c r="W114" s="112"/>
      <c r="X114" s="115"/>
      <c r="Y114" s="294"/>
      <c r="Z114" s="295"/>
      <c r="AA114" s="116">
        <f t="shared" si="45"/>
        <v>-634.67879810690647</v>
      </c>
      <c r="AB114" s="109">
        <f t="shared" si="46"/>
        <v>0.82370033385919261</v>
      </c>
      <c r="AC114" s="308"/>
    </row>
    <row r="115" spans="1:29" ht="15.75" customHeight="1">
      <c r="A115" s="311"/>
      <c r="B115" s="99" t="s">
        <v>118</v>
      </c>
      <c r="C115" s="292" t="s">
        <v>143</v>
      </c>
      <c r="D115" s="293"/>
      <c r="E115" s="100">
        <v>14.28</v>
      </c>
      <c r="F115" s="101">
        <v>4781</v>
      </c>
      <c r="G115" s="120">
        <f t="shared" si="47"/>
        <v>68272.679999999993</v>
      </c>
      <c r="H115" s="26"/>
      <c r="I115" s="103">
        <v>3</v>
      </c>
      <c r="J115" s="104">
        <v>3600</v>
      </c>
      <c r="K115" s="105">
        <f t="shared" si="37"/>
        <v>1200</v>
      </c>
      <c r="L115" s="117">
        <v>3</v>
      </c>
      <c r="M115" s="104">
        <f t="shared" si="48"/>
        <v>3239.5738040342303</v>
      </c>
      <c r="N115" s="105">
        <f t="shared" si="41"/>
        <v>1079.8579346780768</v>
      </c>
      <c r="O115" s="122">
        <f t="shared" si="42"/>
        <v>0</v>
      </c>
      <c r="P115" s="123">
        <f t="shared" si="43"/>
        <v>-120.14206532192316</v>
      </c>
      <c r="Q115" s="124">
        <f t="shared" si="44"/>
        <v>0.89988161223173069</v>
      </c>
      <c r="R115" s="303"/>
      <c r="S115" s="46">
        <v>0.97638888888888842</v>
      </c>
      <c r="T115" s="119">
        <v>1.03787037037037</v>
      </c>
      <c r="U115" s="110">
        <v>14.599999999999884</v>
      </c>
      <c r="V115" s="111">
        <v>88.548684905024913</v>
      </c>
      <c r="W115" s="112"/>
      <c r="X115" s="115"/>
      <c r="Y115" s="294"/>
      <c r="Z115" s="295"/>
      <c r="AA115" s="116">
        <f t="shared" si="45"/>
        <v>-360.42619596576969</v>
      </c>
      <c r="AB115" s="109">
        <f t="shared" si="46"/>
        <v>0.89988161223173069</v>
      </c>
      <c r="AC115" s="308"/>
    </row>
    <row r="116" spans="1:29" ht="15.75" customHeight="1">
      <c r="A116" s="311"/>
      <c r="B116" s="99" t="s">
        <v>118</v>
      </c>
      <c r="C116" s="292" t="s">
        <v>141</v>
      </c>
      <c r="D116" s="293"/>
      <c r="E116" s="100">
        <v>14.03</v>
      </c>
      <c r="F116" s="101">
        <v>3620</v>
      </c>
      <c r="G116" s="120">
        <f t="shared" si="47"/>
        <v>50788.6</v>
      </c>
      <c r="H116" s="26"/>
      <c r="I116" s="103">
        <v>3</v>
      </c>
      <c r="J116" s="104">
        <v>3000</v>
      </c>
      <c r="K116" s="105">
        <f t="shared" si="37"/>
        <v>1000</v>
      </c>
      <c r="L116" s="117">
        <v>3</v>
      </c>
      <c r="M116" s="104">
        <f t="shared" si="48"/>
        <v>2760.477445200283</v>
      </c>
      <c r="N116" s="105">
        <f t="shared" si="41"/>
        <v>920.1591484000943</v>
      </c>
      <c r="O116" s="122">
        <f t="shared" si="42"/>
        <v>0</v>
      </c>
      <c r="P116" s="123">
        <f t="shared" si="43"/>
        <v>-79.840851599905704</v>
      </c>
      <c r="Q116" s="124">
        <f t="shared" si="44"/>
        <v>0.92015914840009427</v>
      </c>
      <c r="R116" s="303"/>
      <c r="S116" s="46">
        <v>1.0479166666666662</v>
      </c>
      <c r="T116" s="119">
        <v>1.1025462962962957</v>
      </c>
      <c r="U116" s="110">
        <v>15</v>
      </c>
      <c r="V116" s="111">
        <v>78.682041172859982</v>
      </c>
      <c r="W116" s="112"/>
      <c r="X116" s="115"/>
      <c r="Y116" s="294"/>
      <c r="Z116" s="295"/>
      <c r="AA116" s="116">
        <f t="shared" si="45"/>
        <v>-239.522554799717</v>
      </c>
      <c r="AB116" s="109">
        <f t="shared" si="46"/>
        <v>0.92015914840009438</v>
      </c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49">AVERAGE(I107:I122)</f>
        <v>3.2</v>
      </c>
      <c r="J123" s="136">
        <f t="shared" si="49"/>
        <v>3360</v>
      </c>
      <c r="K123" s="137">
        <f t="shared" ref="K123" si="50">J123/I123</f>
        <v>1050</v>
      </c>
      <c r="L123" s="135">
        <f t="shared" ref="L123:M123" si="51">AVERAGE(L107:L122)</f>
        <v>3.2</v>
      </c>
      <c r="M123" s="136">
        <f t="shared" si="51"/>
        <v>2992.0948765815492</v>
      </c>
      <c r="N123" s="137">
        <f t="shared" ref="N123:N137" si="52">M123/L123</f>
        <v>935.02964893173407</v>
      </c>
      <c r="O123" s="138">
        <f t="shared" ref="O123:O137" si="53">L123-I123</f>
        <v>0</v>
      </c>
      <c r="P123" s="139">
        <f t="shared" ref="P123:P137" si="54">N123-K123</f>
        <v>-114.97035106826593</v>
      </c>
      <c r="Q123" s="140">
        <f t="shared" ref="Q123:Q137" si="55">N123/K123</f>
        <v>0.89050442755403247</v>
      </c>
      <c r="R123" s="304"/>
      <c r="S123" s="141">
        <v>0.72638888888888886</v>
      </c>
      <c r="T123" s="142">
        <v>1.1025462962962957</v>
      </c>
      <c r="U123" s="143"/>
      <c r="V123" s="165"/>
      <c r="W123" s="98"/>
      <c r="X123" s="68"/>
      <c r="Y123" s="290"/>
      <c r="Z123" s="291"/>
      <c r="AA123" s="167">
        <f t="shared" ref="AA123:AA137" si="56">M123-J123</f>
        <v>-367.90512341845078</v>
      </c>
      <c r="AB123" s="140">
        <f t="shared" ref="AB123:AB137" si="57">M123/J123</f>
        <v>0.89050442755403247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134</v>
      </c>
      <c r="D124" s="301"/>
      <c r="E124" s="146">
        <v>16.7</v>
      </c>
      <c r="F124" s="96">
        <v>479</v>
      </c>
      <c r="G124" s="147">
        <f t="shared" ref="G124:G137" si="58">E124*F124</f>
        <v>7999.2999999999993</v>
      </c>
      <c r="H124" s="148">
        <v>2</v>
      </c>
      <c r="I124" s="149">
        <v>3</v>
      </c>
      <c r="J124" s="150">
        <v>3600</v>
      </c>
      <c r="K124" s="151">
        <f>J124/I124</f>
        <v>1200</v>
      </c>
      <c r="L124" s="152">
        <v>3</v>
      </c>
      <c r="M124" s="150">
        <f t="shared" ref="M124:M137" si="59">F124/V124*60</f>
        <v>3239.3956875369404</v>
      </c>
      <c r="N124" s="151">
        <f t="shared" si="52"/>
        <v>1079.7985625123135</v>
      </c>
      <c r="O124" s="153">
        <f t="shared" si="53"/>
        <v>0</v>
      </c>
      <c r="P124" s="154">
        <f t="shared" si="54"/>
        <v>-120.20143748768646</v>
      </c>
      <c r="Q124" s="155">
        <f t="shared" si="55"/>
        <v>0.89983213542692797</v>
      </c>
      <c r="R124" s="302">
        <f>Q140</f>
        <v>0.88910608889147691</v>
      </c>
      <c r="S124" s="156">
        <v>0.70833333333333337</v>
      </c>
      <c r="T124" s="157">
        <v>0.71449074074074082</v>
      </c>
      <c r="U124" s="158"/>
      <c r="V124" s="159">
        <v>8.8720251467187481</v>
      </c>
      <c r="W124" s="157"/>
      <c r="X124" s="168"/>
      <c r="Y124" s="305"/>
      <c r="Z124" s="306"/>
      <c r="AA124" s="170">
        <f t="shared" si="56"/>
        <v>-360.60431246305961</v>
      </c>
      <c r="AB124" s="155">
        <f t="shared" si="57"/>
        <v>0.89983213542692786</v>
      </c>
      <c r="AC124" s="307">
        <f>AB140</f>
        <v>0.88910608889147691</v>
      </c>
    </row>
    <row r="125" spans="1:29" ht="15.75" customHeight="1">
      <c r="A125" s="297"/>
      <c r="B125" s="99" t="s">
        <v>118</v>
      </c>
      <c r="C125" s="292" t="s">
        <v>148</v>
      </c>
      <c r="D125" s="293"/>
      <c r="E125" s="100">
        <v>25.03</v>
      </c>
      <c r="F125" s="101">
        <v>526</v>
      </c>
      <c r="G125" s="102">
        <f t="shared" si="58"/>
        <v>13165.78</v>
      </c>
      <c r="H125" s="26">
        <v>2</v>
      </c>
      <c r="I125" s="103">
        <v>5</v>
      </c>
      <c r="J125" s="104">
        <v>3600</v>
      </c>
      <c r="K125" s="105">
        <f t="shared" si="37"/>
        <v>720</v>
      </c>
      <c r="L125" s="106">
        <v>5</v>
      </c>
      <c r="M125" s="104">
        <f t="shared" si="59"/>
        <v>3238.3087436999585</v>
      </c>
      <c r="N125" s="105">
        <f t="shared" si="52"/>
        <v>647.66174873999171</v>
      </c>
      <c r="O125" s="107">
        <f t="shared" si="53"/>
        <v>0</v>
      </c>
      <c r="P125" s="108">
        <f t="shared" si="54"/>
        <v>-72.338251260008292</v>
      </c>
      <c r="Q125" s="109">
        <f t="shared" si="55"/>
        <v>0.89953020658332183</v>
      </c>
      <c r="R125" s="303"/>
      <c r="S125" s="46">
        <v>0.72430555555555554</v>
      </c>
      <c r="T125" s="47">
        <v>0.73106481481481478</v>
      </c>
      <c r="U125" s="110">
        <v>15</v>
      </c>
      <c r="V125" s="111">
        <v>9.745827991663587</v>
      </c>
      <c r="W125" s="112"/>
      <c r="X125" s="13"/>
      <c r="Y125" s="294"/>
      <c r="Z125" s="295"/>
      <c r="AA125" s="171">
        <f t="shared" si="56"/>
        <v>-361.69125630004146</v>
      </c>
      <c r="AB125" s="109">
        <f t="shared" si="57"/>
        <v>0.89953020658332183</v>
      </c>
      <c r="AC125" s="308"/>
    </row>
    <row r="126" spans="1:29" ht="15.75" customHeight="1">
      <c r="A126" s="297"/>
      <c r="B126" s="99" t="s">
        <v>118</v>
      </c>
      <c r="C126" s="292" t="s">
        <v>147</v>
      </c>
      <c r="D126" s="293"/>
      <c r="E126" s="100">
        <v>24.82</v>
      </c>
      <c r="F126" s="101">
        <v>722</v>
      </c>
      <c r="G126" s="102">
        <f t="shared" si="58"/>
        <v>17920.04</v>
      </c>
      <c r="H126" s="26">
        <v>2</v>
      </c>
      <c r="I126" s="103">
        <v>5</v>
      </c>
      <c r="J126" s="104">
        <v>3600</v>
      </c>
      <c r="K126" s="105">
        <f t="shared" si="37"/>
        <v>720</v>
      </c>
      <c r="L126" s="106">
        <v>5</v>
      </c>
      <c r="M126" s="104">
        <f t="shared" si="59"/>
        <v>3242.935870555903</v>
      </c>
      <c r="N126" s="105">
        <f t="shared" si="52"/>
        <v>648.58717411118062</v>
      </c>
      <c r="O126" s="107">
        <f t="shared" si="53"/>
        <v>0</v>
      </c>
      <c r="P126" s="108">
        <f t="shared" si="54"/>
        <v>-71.412825888819384</v>
      </c>
      <c r="Q126" s="109">
        <f t="shared" si="55"/>
        <v>0.90081551959886197</v>
      </c>
      <c r="R126" s="303"/>
      <c r="S126" s="46">
        <v>0.74097222222222214</v>
      </c>
      <c r="T126" s="47">
        <v>0.75024305555555548</v>
      </c>
      <c r="U126" s="110">
        <v>15</v>
      </c>
      <c r="V126" s="111">
        <v>13.3582660062205</v>
      </c>
      <c r="W126" s="112"/>
      <c r="X126" s="13"/>
      <c r="Y126" s="294"/>
      <c r="Z126" s="295"/>
      <c r="AA126" s="171">
        <f t="shared" si="56"/>
        <v>-357.06412944409703</v>
      </c>
      <c r="AB126" s="109">
        <f t="shared" si="57"/>
        <v>0.90081551959886197</v>
      </c>
      <c r="AC126" s="308"/>
    </row>
    <row r="127" spans="1:29" ht="15.75" customHeight="1">
      <c r="A127" s="297"/>
      <c r="B127" s="99" t="s">
        <v>118</v>
      </c>
      <c r="C127" s="292" t="s">
        <v>272</v>
      </c>
      <c r="D127" s="293"/>
      <c r="E127" s="100">
        <v>23.8</v>
      </c>
      <c r="F127" s="101">
        <v>1605</v>
      </c>
      <c r="G127" s="102">
        <f t="shared" si="58"/>
        <v>38199</v>
      </c>
      <c r="H127" s="26">
        <v>2</v>
      </c>
      <c r="I127" s="103">
        <v>4</v>
      </c>
      <c r="J127" s="104">
        <v>3600</v>
      </c>
      <c r="K127" s="105">
        <f t="shared" si="37"/>
        <v>900</v>
      </c>
      <c r="L127" s="106">
        <v>4</v>
      </c>
      <c r="M127" s="104">
        <f t="shared" si="59"/>
        <v>2956.0000000000005</v>
      </c>
      <c r="N127" s="105">
        <f t="shared" si="52"/>
        <v>739.00000000000011</v>
      </c>
      <c r="O127" s="107">
        <f t="shared" si="53"/>
        <v>0</v>
      </c>
      <c r="P127" s="108">
        <f t="shared" si="54"/>
        <v>-160.99999999999989</v>
      </c>
      <c r="Q127" s="109">
        <f t="shared" si="55"/>
        <v>0.82111111111111124</v>
      </c>
      <c r="R127" s="303"/>
      <c r="S127" s="46">
        <v>0.76041666666666652</v>
      </c>
      <c r="T127" s="47">
        <v>0.78303240740740732</v>
      </c>
      <c r="U127" s="110">
        <v>14.649999999999892</v>
      </c>
      <c r="V127" s="111">
        <v>32.57780784844384</v>
      </c>
      <c r="W127" s="112"/>
      <c r="X127" s="13"/>
      <c r="Y127" s="294"/>
      <c r="Z127" s="295"/>
      <c r="AA127" s="171">
        <f t="shared" si="56"/>
        <v>-643.99999999999955</v>
      </c>
      <c r="AB127" s="109">
        <f t="shared" si="57"/>
        <v>0.82111111111111124</v>
      </c>
      <c r="AC127" s="308"/>
    </row>
    <row r="128" spans="1:29" ht="15.75" customHeight="1">
      <c r="A128" s="298"/>
      <c r="B128" s="99" t="s">
        <v>118</v>
      </c>
      <c r="C128" s="292" t="s">
        <v>199</v>
      </c>
      <c r="D128" s="293"/>
      <c r="E128" s="100">
        <v>30</v>
      </c>
      <c r="F128" s="101">
        <v>925</v>
      </c>
      <c r="G128" s="102">
        <f t="shared" si="58"/>
        <v>27750</v>
      </c>
      <c r="H128" s="26">
        <v>2</v>
      </c>
      <c r="I128" s="103">
        <v>4</v>
      </c>
      <c r="J128" s="104">
        <v>3600</v>
      </c>
      <c r="K128" s="105">
        <f t="shared" si="37"/>
        <v>900</v>
      </c>
      <c r="L128" s="106">
        <v>4</v>
      </c>
      <c r="M128" s="104">
        <f t="shared" si="59"/>
        <v>3244.182702292102</v>
      </c>
      <c r="N128" s="105">
        <f t="shared" si="52"/>
        <v>811.04567557302551</v>
      </c>
      <c r="O128" s="107">
        <f t="shared" si="53"/>
        <v>0</v>
      </c>
      <c r="P128" s="108">
        <f t="shared" si="54"/>
        <v>-88.954324426974495</v>
      </c>
      <c r="Q128" s="109">
        <f t="shared" si="55"/>
        <v>0.9011618617478061</v>
      </c>
      <c r="R128" s="303"/>
      <c r="S128" s="46">
        <v>0.7930555555555554</v>
      </c>
      <c r="T128" s="47">
        <v>0.80493055555555537</v>
      </c>
      <c r="U128" s="110">
        <v>15</v>
      </c>
      <c r="V128" s="111">
        <v>17.107544516770822</v>
      </c>
      <c r="W128" s="112"/>
      <c r="X128" s="115"/>
      <c r="Y128" s="294"/>
      <c r="Z128" s="295"/>
      <c r="AA128" s="171">
        <f t="shared" si="56"/>
        <v>-355.81729770789798</v>
      </c>
      <c r="AB128" s="109">
        <f t="shared" si="57"/>
        <v>0.9011618617478061</v>
      </c>
      <c r="AC128" s="308"/>
    </row>
    <row r="129" spans="1:29" ht="15.75" customHeight="1">
      <c r="A129" s="298"/>
      <c r="B129" s="99" t="s">
        <v>118</v>
      </c>
      <c r="C129" s="292" t="s">
        <v>145</v>
      </c>
      <c r="D129" s="293"/>
      <c r="E129" s="100">
        <v>18.18</v>
      </c>
      <c r="F129" s="101">
        <v>1068</v>
      </c>
      <c r="G129" s="120">
        <f t="shared" si="58"/>
        <v>19416.239999999998</v>
      </c>
      <c r="H129" s="26">
        <v>2</v>
      </c>
      <c r="I129" s="103">
        <v>3</v>
      </c>
      <c r="J129" s="104">
        <v>3600</v>
      </c>
      <c r="K129" s="105">
        <f t="shared" si="37"/>
        <v>1200</v>
      </c>
      <c r="L129" s="106">
        <v>3</v>
      </c>
      <c r="M129" s="104">
        <f t="shared" si="59"/>
        <v>3243.4434114390847</v>
      </c>
      <c r="N129" s="105">
        <f t="shared" si="52"/>
        <v>1081.1478038130283</v>
      </c>
      <c r="O129" s="107">
        <f t="shared" si="53"/>
        <v>0</v>
      </c>
      <c r="P129" s="108">
        <f t="shared" si="54"/>
        <v>-118.8521961869717</v>
      </c>
      <c r="Q129" s="109">
        <f t="shared" si="55"/>
        <v>0.90095650317752363</v>
      </c>
      <c r="R129" s="303"/>
      <c r="S129" s="46">
        <v>0.81527777777777755</v>
      </c>
      <c r="T129" s="119">
        <v>0.82899305555555536</v>
      </c>
      <c r="U129" s="110">
        <v>14.899999999999931</v>
      </c>
      <c r="V129" s="111">
        <v>19.75678064059959</v>
      </c>
      <c r="W129" s="112"/>
      <c r="X129" s="49"/>
      <c r="Y129" s="294"/>
      <c r="Z129" s="295"/>
      <c r="AA129" s="171">
        <f t="shared" si="56"/>
        <v>-356.55658856091532</v>
      </c>
      <c r="AB129" s="109">
        <f t="shared" si="57"/>
        <v>0.90095650317752352</v>
      </c>
      <c r="AC129" s="308"/>
    </row>
    <row r="130" spans="1:29" ht="15.75" customHeight="1">
      <c r="A130" s="298"/>
      <c r="B130" s="99" t="s">
        <v>118</v>
      </c>
      <c r="C130" s="292" t="s">
        <v>139</v>
      </c>
      <c r="D130" s="293"/>
      <c r="E130" s="100">
        <v>16.66</v>
      </c>
      <c r="F130" s="101">
        <v>2461</v>
      </c>
      <c r="G130" s="120">
        <f t="shared" si="58"/>
        <v>41000.26</v>
      </c>
      <c r="H130" s="26">
        <v>2</v>
      </c>
      <c r="I130" s="103">
        <v>5</v>
      </c>
      <c r="J130" s="104">
        <v>3600</v>
      </c>
      <c r="K130" s="105">
        <f t="shared" si="37"/>
        <v>720</v>
      </c>
      <c r="L130" s="106">
        <v>5</v>
      </c>
      <c r="M130" s="104">
        <f t="shared" si="59"/>
        <v>3237.2278723519903</v>
      </c>
      <c r="N130" s="105">
        <f t="shared" si="52"/>
        <v>647.44557447039801</v>
      </c>
      <c r="O130" s="122">
        <f t="shared" si="53"/>
        <v>0</v>
      </c>
      <c r="P130" s="123">
        <f t="shared" si="54"/>
        <v>-72.554425529601986</v>
      </c>
      <c r="Q130" s="124">
        <f t="shared" si="55"/>
        <v>0.89922996454221948</v>
      </c>
      <c r="R130" s="303"/>
      <c r="S130" s="46">
        <v>0.83888888888888857</v>
      </c>
      <c r="T130" s="119">
        <v>0.87055555555555519</v>
      </c>
      <c r="U130" s="110">
        <v>15</v>
      </c>
      <c r="V130" s="111">
        <v>45.613100412581836</v>
      </c>
      <c r="W130" s="112"/>
      <c r="X130" s="115"/>
      <c r="Y130" s="294"/>
      <c r="Z130" s="295"/>
      <c r="AA130" s="171">
        <f t="shared" si="56"/>
        <v>-362.7721276480097</v>
      </c>
      <c r="AB130" s="109">
        <f t="shared" si="57"/>
        <v>0.89922996454221948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552</v>
      </c>
      <c r="G131" s="120">
        <f t="shared" si="58"/>
        <v>9218.4</v>
      </c>
      <c r="H131" s="26"/>
      <c r="I131" s="103">
        <v>3</v>
      </c>
      <c r="J131" s="104">
        <v>3600</v>
      </c>
      <c r="K131" s="105">
        <f t="shared" si="37"/>
        <v>1200</v>
      </c>
      <c r="L131" s="117">
        <v>3</v>
      </c>
      <c r="M131" s="104">
        <f t="shared" si="59"/>
        <v>3239.3956875369404</v>
      </c>
      <c r="N131" s="105">
        <f t="shared" si="52"/>
        <v>1079.7985625123135</v>
      </c>
      <c r="O131" s="122">
        <f t="shared" si="53"/>
        <v>0</v>
      </c>
      <c r="P131" s="123">
        <f t="shared" si="54"/>
        <v>-120.20143748768646</v>
      </c>
      <c r="Q131" s="124">
        <f t="shared" si="55"/>
        <v>0.89983213542692797</v>
      </c>
      <c r="R131" s="303"/>
      <c r="S131" s="46">
        <v>0.8805555555555552</v>
      </c>
      <c r="T131" s="119">
        <v>0.88765046296296257</v>
      </c>
      <c r="U131" s="110">
        <v>15</v>
      </c>
      <c r="V131" s="111">
        <v>10.224129187867952</v>
      </c>
      <c r="W131" s="112"/>
      <c r="X131" s="115"/>
      <c r="Y131" s="294"/>
      <c r="Z131" s="295"/>
      <c r="AA131" s="171">
        <f t="shared" si="56"/>
        <v>-360.60431246305961</v>
      </c>
      <c r="AB131" s="109">
        <f t="shared" si="57"/>
        <v>0.89983213542692786</v>
      </c>
      <c r="AC131" s="308"/>
    </row>
    <row r="132" spans="1:29" ht="15.75" customHeight="1">
      <c r="A132" s="298"/>
      <c r="B132" s="99" t="s">
        <v>118</v>
      </c>
      <c r="C132" s="292" t="s">
        <v>148</v>
      </c>
      <c r="D132" s="293"/>
      <c r="E132" s="100">
        <v>25.03</v>
      </c>
      <c r="F132" s="101">
        <v>587</v>
      </c>
      <c r="G132" s="120">
        <f t="shared" si="58"/>
        <v>14692.61</v>
      </c>
      <c r="H132" s="26"/>
      <c r="I132" s="103">
        <v>5</v>
      </c>
      <c r="J132" s="104">
        <v>3600</v>
      </c>
      <c r="K132" s="105">
        <f t="shared" si="37"/>
        <v>720</v>
      </c>
      <c r="L132" s="117">
        <v>5</v>
      </c>
      <c r="M132" s="104">
        <f t="shared" si="59"/>
        <v>3238.3087436999585</v>
      </c>
      <c r="N132" s="105">
        <f t="shared" si="52"/>
        <v>647.66174873999171</v>
      </c>
      <c r="O132" s="122">
        <f t="shared" si="53"/>
        <v>0</v>
      </c>
      <c r="P132" s="123">
        <f t="shared" si="54"/>
        <v>-72.338251260008292</v>
      </c>
      <c r="Q132" s="124">
        <f t="shared" si="55"/>
        <v>0.89953020658332183</v>
      </c>
      <c r="R132" s="303"/>
      <c r="S132" s="46">
        <v>0.89791666666666625</v>
      </c>
      <c r="T132" s="119">
        <v>0.90546296296296258</v>
      </c>
      <c r="U132" s="110">
        <v>14.783333333333299</v>
      </c>
      <c r="V132" s="111">
        <v>10.876047587654991</v>
      </c>
      <c r="W132" s="125"/>
      <c r="X132" s="126"/>
      <c r="Y132" s="294"/>
      <c r="Z132" s="295"/>
      <c r="AA132" s="171">
        <f t="shared" si="56"/>
        <v>-361.69125630004146</v>
      </c>
      <c r="AB132" s="109">
        <f t="shared" si="57"/>
        <v>0.89953020658332183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940</v>
      </c>
      <c r="G133" s="120">
        <f t="shared" si="58"/>
        <v>23330.799999999999</v>
      </c>
      <c r="H133" s="26"/>
      <c r="I133" s="103">
        <v>5</v>
      </c>
      <c r="J133" s="104">
        <v>3600</v>
      </c>
      <c r="K133" s="105">
        <f t="shared" si="37"/>
        <v>720</v>
      </c>
      <c r="L133" s="117">
        <v>5</v>
      </c>
      <c r="M133" s="104">
        <f t="shared" si="59"/>
        <v>3239.9479527111525</v>
      </c>
      <c r="N133" s="105">
        <f t="shared" si="52"/>
        <v>647.98959054223053</v>
      </c>
      <c r="O133" s="122">
        <f t="shared" si="53"/>
        <v>0</v>
      </c>
      <c r="P133" s="123">
        <f t="shared" si="54"/>
        <v>-72.01040945776947</v>
      </c>
      <c r="Q133" s="124">
        <f t="shared" si="55"/>
        <v>0.89998554241976458</v>
      </c>
      <c r="R133" s="303"/>
      <c r="S133" s="46">
        <v>0.9152777777777773</v>
      </c>
      <c r="T133" s="119">
        <v>0.92736111111111064</v>
      </c>
      <c r="U133" s="110">
        <v>15</v>
      </c>
      <c r="V133" s="111">
        <v>17.4076870441098</v>
      </c>
      <c r="W133" s="125"/>
      <c r="X133" s="126"/>
      <c r="Y133" s="294"/>
      <c r="Z133" s="295"/>
      <c r="AA133" s="171">
        <f t="shared" si="56"/>
        <v>-360.05204728884746</v>
      </c>
      <c r="AB133" s="109">
        <f t="shared" si="57"/>
        <v>0.89998554241976458</v>
      </c>
      <c r="AC133" s="308"/>
    </row>
    <row r="134" spans="1:29" ht="15.75" customHeight="1">
      <c r="A134" s="298"/>
      <c r="B134" s="99" t="s">
        <v>118</v>
      </c>
      <c r="C134" s="292" t="s">
        <v>272</v>
      </c>
      <c r="D134" s="293"/>
      <c r="E134" s="100">
        <v>23.8</v>
      </c>
      <c r="F134" s="101">
        <v>2733</v>
      </c>
      <c r="G134" s="120">
        <f t="shared" si="58"/>
        <v>65045.4</v>
      </c>
      <c r="H134" s="26"/>
      <c r="I134" s="103">
        <v>4</v>
      </c>
      <c r="J134" s="104">
        <v>3600</v>
      </c>
      <c r="K134" s="105">
        <f t="shared" si="37"/>
        <v>900</v>
      </c>
      <c r="L134" s="117">
        <v>4</v>
      </c>
      <c r="M134" s="104">
        <f t="shared" si="59"/>
        <v>2965.0865672752016</v>
      </c>
      <c r="N134" s="105">
        <f t="shared" si="52"/>
        <v>741.27164181880039</v>
      </c>
      <c r="O134" s="122">
        <f t="shared" si="53"/>
        <v>0</v>
      </c>
      <c r="P134" s="123">
        <f t="shared" si="54"/>
        <v>-158.72835818119961</v>
      </c>
      <c r="Q134" s="124">
        <f t="shared" si="55"/>
        <v>0.8236351575764449</v>
      </c>
      <c r="R134" s="303"/>
      <c r="S134" s="46">
        <v>0.93749999999999944</v>
      </c>
      <c r="T134" s="119">
        <v>0.97590277777777723</v>
      </c>
      <c r="U134" s="110">
        <v>14.599999999999884</v>
      </c>
      <c r="V134" s="111">
        <v>55.303612990527697</v>
      </c>
      <c r="W134" s="125"/>
      <c r="X134" s="126"/>
      <c r="Y134" s="294"/>
      <c r="Z134" s="295"/>
      <c r="AA134" s="171">
        <f t="shared" si="56"/>
        <v>-634.91343272479844</v>
      </c>
      <c r="AB134" s="109">
        <f t="shared" si="57"/>
        <v>0.8236351575764449</v>
      </c>
      <c r="AC134" s="308"/>
    </row>
    <row r="135" spans="1:29" ht="15.75" customHeight="1">
      <c r="A135" s="298"/>
      <c r="B135" s="99" t="s">
        <v>118</v>
      </c>
      <c r="C135" s="292" t="s">
        <v>199</v>
      </c>
      <c r="D135" s="293"/>
      <c r="E135" s="100">
        <v>30</v>
      </c>
      <c r="F135" s="101">
        <v>1311</v>
      </c>
      <c r="G135" s="120">
        <f t="shared" si="58"/>
        <v>39330</v>
      </c>
      <c r="H135" s="61"/>
      <c r="I135" s="103">
        <v>4</v>
      </c>
      <c r="J135" s="104">
        <v>3600</v>
      </c>
      <c r="K135" s="105">
        <f t="shared" si="37"/>
        <v>900</v>
      </c>
      <c r="L135" s="117">
        <v>4</v>
      </c>
      <c r="M135" s="104">
        <f t="shared" si="59"/>
        <v>3244.1827022921025</v>
      </c>
      <c r="N135" s="105">
        <f t="shared" si="52"/>
        <v>811.04567557302562</v>
      </c>
      <c r="O135" s="122">
        <f t="shared" si="53"/>
        <v>0</v>
      </c>
      <c r="P135" s="123">
        <f t="shared" si="54"/>
        <v>-88.954324426974381</v>
      </c>
      <c r="Q135" s="124">
        <f t="shared" si="55"/>
        <v>0.90116186174780621</v>
      </c>
      <c r="R135" s="303"/>
      <c r="S135" s="46">
        <v>0.98611111111111049</v>
      </c>
      <c r="T135" s="119">
        <v>1.0029398148148141</v>
      </c>
      <c r="U135" s="110">
        <v>14.6999999999999</v>
      </c>
      <c r="V135" s="111">
        <v>24.246476607012482</v>
      </c>
      <c r="W135" s="125"/>
      <c r="X135" s="126"/>
      <c r="Y135" s="294"/>
      <c r="Z135" s="295"/>
      <c r="AA135" s="171">
        <f t="shared" si="56"/>
        <v>-355.81729770789752</v>
      </c>
      <c r="AB135" s="109">
        <f t="shared" si="57"/>
        <v>0.90116186174780621</v>
      </c>
      <c r="AC135" s="308"/>
    </row>
    <row r="136" spans="1:29" ht="15.75" customHeight="1">
      <c r="A136" s="298"/>
      <c r="B136" s="99" t="s">
        <v>118</v>
      </c>
      <c r="C136" s="292" t="s">
        <v>145</v>
      </c>
      <c r="D136" s="293"/>
      <c r="E136" s="100">
        <v>18.18</v>
      </c>
      <c r="F136" s="101">
        <v>1650</v>
      </c>
      <c r="G136" s="120">
        <f t="shared" si="58"/>
        <v>29997</v>
      </c>
      <c r="H136" s="61"/>
      <c r="I136" s="103">
        <v>3</v>
      </c>
      <c r="J136" s="104">
        <v>3600</v>
      </c>
      <c r="K136" s="105">
        <f t="shared" si="37"/>
        <v>1200</v>
      </c>
      <c r="L136" s="117">
        <v>3</v>
      </c>
      <c r="M136" s="104">
        <f t="shared" si="59"/>
        <v>3243.4434114390838</v>
      </c>
      <c r="N136" s="105">
        <f t="shared" si="52"/>
        <v>1081.1478038130278</v>
      </c>
      <c r="O136" s="122">
        <f t="shared" si="53"/>
        <v>0</v>
      </c>
      <c r="P136" s="123">
        <f t="shared" si="54"/>
        <v>-118.85219618697215</v>
      </c>
      <c r="Q136" s="124">
        <f t="shared" si="55"/>
        <v>0.90095650317752318</v>
      </c>
      <c r="R136" s="303"/>
      <c r="S136" s="46">
        <v>1.0131944444444438</v>
      </c>
      <c r="T136" s="119">
        <v>1.0343865740740734</v>
      </c>
      <c r="U136" s="110">
        <v>14.766666666666843</v>
      </c>
      <c r="V136" s="111">
        <v>30.523116158229712</v>
      </c>
      <c r="W136" s="125"/>
      <c r="X136" s="126"/>
      <c r="Y136" s="294"/>
      <c r="Z136" s="295"/>
      <c r="AA136" s="171">
        <f t="shared" si="56"/>
        <v>-356.55658856091623</v>
      </c>
      <c r="AB136" s="109">
        <f t="shared" si="57"/>
        <v>0.90095650317752329</v>
      </c>
      <c r="AC136" s="308"/>
    </row>
    <row r="137" spans="1:29" ht="15.75" customHeight="1">
      <c r="A137" s="298"/>
      <c r="B137" s="99" t="s">
        <v>118</v>
      </c>
      <c r="C137" s="292" t="s">
        <v>139</v>
      </c>
      <c r="D137" s="293"/>
      <c r="E137" s="100">
        <v>16.66</v>
      </c>
      <c r="F137" s="101">
        <v>3759</v>
      </c>
      <c r="G137" s="120">
        <f t="shared" si="58"/>
        <v>62624.94</v>
      </c>
      <c r="H137" s="61"/>
      <c r="I137" s="103">
        <v>5</v>
      </c>
      <c r="J137" s="104">
        <v>3600</v>
      </c>
      <c r="K137" s="105">
        <f t="shared" si="37"/>
        <v>720</v>
      </c>
      <c r="L137" s="117">
        <v>5</v>
      </c>
      <c r="M137" s="104">
        <f t="shared" si="59"/>
        <v>3239.0875273000024</v>
      </c>
      <c r="N137" s="105">
        <f t="shared" si="52"/>
        <v>647.81750546000046</v>
      </c>
      <c r="O137" s="122">
        <f t="shared" si="53"/>
        <v>0</v>
      </c>
      <c r="P137" s="123">
        <f t="shared" si="54"/>
        <v>-72.182494539999539</v>
      </c>
      <c r="Q137" s="124">
        <f t="shared" si="55"/>
        <v>0.89974653536111171</v>
      </c>
      <c r="R137" s="303"/>
      <c r="S137" s="46">
        <v>1.0444444444444438</v>
      </c>
      <c r="T137" s="119">
        <v>1.0927893518518512</v>
      </c>
      <c r="U137" s="110">
        <v>15</v>
      </c>
      <c r="V137" s="111">
        <v>69.630721028401098</v>
      </c>
      <c r="W137" s="112"/>
      <c r="X137" s="115"/>
      <c r="Y137" s="294"/>
      <c r="Z137" s="295"/>
      <c r="AA137" s="171">
        <f t="shared" si="56"/>
        <v>-360.91247269999758</v>
      </c>
      <c r="AB137" s="109">
        <f t="shared" si="57"/>
        <v>0.89974653536111182</v>
      </c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0">AVERAGE(I124:I139)</f>
        <v>4.1428571428571432</v>
      </c>
      <c r="J140" s="136">
        <f t="shared" si="60"/>
        <v>3600</v>
      </c>
      <c r="K140" s="137">
        <f t="shared" ref="K140" si="61">J140/I140</f>
        <v>868.96551724137919</v>
      </c>
      <c r="L140" s="135">
        <f t="shared" ref="L140:M140" si="62">AVERAGE(L124:L139)</f>
        <v>4.1428571428571432</v>
      </c>
      <c r="M140" s="136">
        <f t="shared" si="62"/>
        <v>3200.7819200093168</v>
      </c>
      <c r="N140" s="137">
        <f>M140/L140</f>
        <v>772.60253241604187</v>
      </c>
      <c r="O140" s="138">
        <f>L140-I140</f>
        <v>0</v>
      </c>
      <c r="P140" s="139">
        <f>N140-K140</f>
        <v>-96.362984825337321</v>
      </c>
      <c r="Q140" s="140">
        <f>N140/K140</f>
        <v>0.88910608889147691</v>
      </c>
      <c r="R140" s="304"/>
      <c r="S140" s="141">
        <v>0.70833333333333337</v>
      </c>
      <c r="T140" s="142">
        <v>1.0927893518518512</v>
      </c>
      <c r="U140" s="143"/>
      <c r="V140" s="165"/>
      <c r="W140" s="166"/>
      <c r="X140" s="137"/>
      <c r="Y140" s="290"/>
      <c r="Z140" s="291"/>
      <c r="AA140" s="173">
        <f>M140-J140</f>
        <v>-399.21807999068324</v>
      </c>
      <c r="AB140" s="140">
        <f>M140/J140</f>
        <v>0.88910608889147691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712" priority="1" operator="greaterThan">
      <formula>0</formula>
    </cfRule>
  </conditionalFormatting>
  <conditionalFormatting sqref="P5:P140 AA5:AA140">
    <cfRule type="cellIs" dxfId="711" priority="4" operator="lessThan">
      <formula>0</formula>
    </cfRule>
  </conditionalFormatting>
  <conditionalFormatting sqref="Q5:Q140 AB5:AB140">
    <cfRule type="cellIs" dxfId="710" priority="2" operator="greaterThan">
      <formula>1</formula>
    </cfRule>
    <cfRule type="cellIs" dxfId="709" priority="3" operator="lessThan">
      <formula>0.8</formula>
    </cfRule>
  </conditionalFormatting>
  <conditionalFormatting sqref="AC5:AC6 R5:R140 AC73:AC78">
    <cfRule type="cellIs" dxfId="708" priority="5" operator="lessThan">
      <formula>0.8</formula>
    </cfRule>
  </conditionalFormatting>
  <conditionalFormatting sqref="AC12:AC20">
    <cfRule type="cellIs" dxfId="707" priority="12" operator="lessThan">
      <formula>0.8</formula>
    </cfRule>
  </conditionalFormatting>
  <conditionalFormatting sqref="AC22">
    <cfRule type="cellIs" dxfId="706" priority="11" operator="lessThan">
      <formula>0.8</formula>
    </cfRule>
  </conditionalFormatting>
  <conditionalFormatting sqref="AC39">
    <cfRule type="cellIs" dxfId="705" priority="7" operator="lessThan">
      <formula>0.8</formula>
    </cfRule>
  </conditionalFormatting>
  <conditionalFormatting sqref="AC56:AC61">
    <cfRule type="cellIs" dxfId="704" priority="6" operator="lessThan">
      <formula>0.8</formula>
    </cfRule>
  </conditionalFormatting>
  <conditionalFormatting sqref="AC90">
    <cfRule type="cellIs" dxfId="703" priority="10" operator="lessThan">
      <formula>0.8</formula>
    </cfRule>
  </conditionalFormatting>
  <conditionalFormatting sqref="AC107">
    <cfRule type="cellIs" dxfId="702" priority="9" operator="lessThan">
      <formula>0.8</formula>
    </cfRule>
  </conditionalFormatting>
  <conditionalFormatting sqref="AC124:AC129">
    <cfRule type="cellIs" dxfId="701" priority="8" operator="lessThan">
      <formula>0.8</formula>
    </cfRule>
  </conditionalFormatting>
  <dataValidations count="1">
    <dataValidation type="list" allowBlank="1" showInputMessage="1" showErrorMessage="1" sqref="Y5:Z140" xr:uid="{61F33F04-B3A5-4C1F-8190-F9BB73062AA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0720-D078-49EF-A97F-BCA41D68B4B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5" customWidth="1"/>
    <col min="2" max="2" width="10.77734375" style="144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91745</v>
      </c>
      <c r="E1" s="87" t="s">
        <v>3</v>
      </c>
      <c r="F1" s="88">
        <f>SUM(G5:G140)</f>
        <v>4178018.5900000008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46265</v>
      </c>
      <c r="B2" s="348"/>
      <c r="C2" s="91" t="s">
        <v>40</v>
      </c>
      <c r="D2" s="92">
        <f>AVERAGE(N21,N38,N55,N72,N89,N106,N123,N140)</f>
        <v>208.97467799604246</v>
      </c>
      <c r="E2" s="92" t="s">
        <v>91</v>
      </c>
      <c r="F2" s="93">
        <f>F1/D1</f>
        <v>45.539469071884035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3576</v>
      </c>
      <c r="G5" s="147">
        <f t="shared" ref="G5:G7" si="0">E5*F5</f>
        <v>70447.199999999997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1084.1672881768488</v>
      </c>
      <c r="N5" s="151">
        <f>M5/L5</f>
        <v>83.397483705911455</v>
      </c>
      <c r="O5" s="153">
        <f>L5-I5</f>
        <v>0</v>
      </c>
      <c r="P5" s="154">
        <f>N5-K5</f>
        <v>-8.9102086017808517</v>
      </c>
      <c r="Q5" s="155">
        <f>N5/K5</f>
        <v>0.90347274014737411</v>
      </c>
      <c r="R5" s="302">
        <f>Q21</f>
        <v>0.90304470774374546</v>
      </c>
      <c r="S5" s="156">
        <v>0.20833333333333334</v>
      </c>
      <c r="T5" s="157">
        <v>0.34576388888888887</v>
      </c>
      <c r="U5" s="158"/>
      <c r="V5" s="159">
        <v>197.90303797194173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-115.83271182315116</v>
      </c>
      <c r="AF5" s="131">
        <f>M5/J5</f>
        <v>0.903472740147374</v>
      </c>
      <c r="AG5" s="381">
        <f>AF21</f>
        <v>0.90304470774374535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5065</v>
      </c>
      <c r="G6" s="102">
        <f t="shared" si="0"/>
        <v>285817.95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1806.9548219448382</v>
      </c>
      <c r="N6" s="105">
        <f>M6/L6</f>
        <v>75.28978424770159</v>
      </c>
      <c r="O6" s="107">
        <f>L6-I6</f>
        <v>0</v>
      </c>
      <c r="P6" s="108">
        <f>N6-K6</f>
        <v>-8.0435490856317386</v>
      </c>
      <c r="Q6" s="109">
        <f>N6/K6</f>
        <v>0.90347741097241918</v>
      </c>
      <c r="R6" s="303"/>
      <c r="S6" s="46">
        <v>0.34930555555555554</v>
      </c>
      <c r="T6" s="47">
        <v>0.46609953703703699</v>
      </c>
      <c r="U6" s="110">
        <v>5.0999999999999979</v>
      </c>
      <c r="V6" s="111">
        <v>168.18350758372048</v>
      </c>
      <c r="W6" s="112">
        <v>0.46609953703703699</v>
      </c>
      <c r="X6" s="115">
        <v>0.50416666666666665</v>
      </c>
      <c r="Y6" s="12"/>
      <c r="Z6" s="197"/>
      <c r="AA6" s="294"/>
      <c r="AB6" s="295"/>
      <c r="AC6" s="12"/>
      <c r="AD6" s="197"/>
      <c r="AE6" s="116">
        <f>M6-J6</f>
        <v>-193.04517805516184</v>
      </c>
      <c r="AF6" s="109">
        <f>M6/J6</f>
        <v>0.90347741097241907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5009</v>
      </c>
      <c r="G7" s="102">
        <f t="shared" si="0"/>
        <v>298135.67999999999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1804.7103701457886</v>
      </c>
      <c r="N7" s="105">
        <f>M7/L7</f>
        <v>75.196265422741192</v>
      </c>
      <c r="O7" s="107">
        <f>L7-I7</f>
        <v>0</v>
      </c>
      <c r="P7" s="108">
        <f>N7-K7</f>
        <v>-8.1370679105921369</v>
      </c>
      <c r="Q7" s="109">
        <f>N7/K7</f>
        <v>0.90235518507289436</v>
      </c>
      <c r="R7" s="303"/>
      <c r="S7" s="46">
        <v>0.50416666666666665</v>
      </c>
      <c r="T7" s="47">
        <v>0.61980324074074078</v>
      </c>
      <c r="U7" s="110">
        <v>54.816666666666706</v>
      </c>
      <c r="V7" s="111">
        <v>166.53087662798862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-195.2896298542114</v>
      </c>
      <c r="AF7" s="109">
        <f>M7/J7</f>
        <v>0.90235518507289425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1565.2774934224919</v>
      </c>
      <c r="N21" s="137">
        <f t="shared" ref="N21:N27" si="5">M21/L21</f>
        <v>76.980860332253712</v>
      </c>
      <c r="O21" s="138">
        <f t="shared" ref="O21:O27" si="6">L21-I21</f>
        <v>0</v>
      </c>
      <c r="P21" s="139">
        <f t="shared" ref="P21:P27" si="7">N21-K21</f>
        <v>-8.2650413070905557</v>
      </c>
      <c r="Q21" s="140">
        <f t="shared" ref="Q21:Q27" si="8">N21/K21</f>
        <v>0.90304470774374546</v>
      </c>
      <c r="R21" s="304"/>
      <c r="S21" s="141">
        <v>0.20833333333333334</v>
      </c>
      <c r="T21" s="142">
        <v>0.61980324074074078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-168.05583991084131</v>
      </c>
      <c r="AF21" s="140">
        <f t="shared" ref="AF21:AF27" si="10">M21/J21</f>
        <v>0.90304470774374535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2384</v>
      </c>
      <c r="G22" s="147">
        <f t="shared" ref="G22:G27" si="11">E22*F22</f>
        <v>86896.8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1896.6383422374977</v>
      </c>
      <c r="N22" s="151">
        <f t="shared" si="5"/>
        <v>94.831917111874887</v>
      </c>
      <c r="O22" s="153">
        <f t="shared" si="6"/>
        <v>0</v>
      </c>
      <c r="P22" s="154">
        <f t="shared" si="7"/>
        <v>-10.168082888125113</v>
      </c>
      <c r="Q22" s="155">
        <f t="shared" si="8"/>
        <v>0.90316111535118937</v>
      </c>
      <c r="R22" s="302">
        <f>Q38</f>
        <v>0.90376131713352525</v>
      </c>
      <c r="S22" s="156">
        <v>0.16666666666666666</v>
      </c>
      <c r="T22" s="157">
        <v>0.21903935185185183</v>
      </c>
      <c r="U22" s="158"/>
      <c r="V22" s="159">
        <v>75.417646482488166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-203.36165776250232</v>
      </c>
      <c r="AF22" s="155">
        <f t="shared" si="10"/>
        <v>0.90316111535118937</v>
      </c>
      <c r="AG22" s="374">
        <f>AF38</f>
        <v>0.91123041892801704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1380</v>
      </c>
      <c r="G23" s="102">
        <f t="shared" si="11"/>
        <v>70987.199999999997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1802.5709154418116</v>
      </c>
      <c r="N23" s="105">
        <f t="shared" si="5"/>
        <v>94.87215344430588</v>
      </c>
      <c r="O23" s="107">
        <f t="shared" si="6"/>
        <v>0</v>
      </c>
      <c r="P23" s="108">
        <f t="shared" si="7"/>
        <v>-10.391004450430955</v>
      </c>
      <c r="Q23" s="109">
        <f t="shared" si="8"/>
        <v>0.90128545772090596</v>
      </c>
      <c r="R23" s="303"/>
      <c r="S23" s="46">
        <v>0.22222222222222221</v>
      </c>
      <c r="T23" s="47">
        <v>0.25412037037037039</v>
      </c>
      <c r="U23" s="110">
        <v>4.5833333333333437</v>
      </c>
      <c r="V23" s="111">
        <v>45.934392533846946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-197.42908455818838</v>
      </c>
      <c r="AF23" s="109">
        <f t="shared" si="10"/>
        <v>0.90128545772090585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1782</v>
      </c>
      <c r="G24" s="102">
        <f t="shared" si="11"/>
        <v>77124.960000000006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1626.4049246155503</v>
      </c>
      <c r="N24" s="105">
        <f t="shared" si="5"/>
        <v>77.447853553121448</v>
      </c>
      <c r="O24" s="107">
        <f t="shared" si="6"/>
        <v>0</v>
      </c>
      <c r="P24" s="108">
        <f t="shared" si="7"/>
        <v>-8.2664321611642606</v>
      </c>
      <c r="Q24" s="109">
        <f t="shared" si="8"/>
        <v>0.90355829145308364</v>
      </c>
      <c r="R24" s="303"/>
      <c r="S24" s="46">
        <v>0.25694444444444442</v>
      </c>
      <c r="T24" s="47">
        <v>0.30259259259259258</v>
      </c>
      <c r="U24" s="110">
        <v>5</v>
      </c>
      <c r="V24" s="111">
        <v>65.740086236687802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-173.59507538444973</v>
      </c>
      <c r="AF24" s="109">
        <f t="shared" si="10"/>
        <v>0.90355829145308353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3442</v>
      </c>
      <c r="G25" s="102">
        <f t="shared" si="11"/>
        <v>210271.78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1806.0208297322426</v>
      </c>
      <c r="N25" s="105">
        <f t="shared" si="5"/>
        <v>90.301041486612135</v>
      </c>
      <c r="O25" s="107">
        <f t="shared" si="6"/>
        <v>0</v>
      </c>
      <c r="P25" s="108">
        <f t="shared" si="7"/>
        <v>-9.6989585133878649</v>
      </c>
      <c r="Q25" s="109">
        <f t="shared" si="8"/>
        <v>0.90301041486612132</v>
      </c>
      <c r="R25" s="303"/>
      <c r="S25" s="46">
        <v>0.30624999999999997</v>
      </c>
      <c r="T25" s="47">
        <v>0.38565972222222222</v>
      </c>
      <c r="U25" s="110">
        <v>5.2666666666666373</v>
      </c>
      <c r="V25" s="111">
        <v>114.35084058837697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-193.97917026775735</v>
      </c>
      <c r="AF25" s="109">
        <f t="shared" si="10"/>
        <v>0.90301041486612132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3411</v>
      </c>
      <c r="G26" s="102">
        <f t="shared" si="11"/>
        <v>183375.35999999999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1805.2443887848199</v>
      </c>
      <c r="N26" s="105">
        <f t="shared" si="5"/>
        <v>90.262219439240994</v>
      </c>
      <c r="O26" s="107">
        <f t="shared" si="6"/>
        <v>0</v>
      </c>
      <c r="P26" s="108">
        <f t="shared" si="7"/>
        <v>-9.7377805607590062</v>
      </c>
      <c r="Q26" s="109">
        <f t="shared" si="8"/>
        <v>0.90262219439240998</v>
      </c>
      <c r="R26" s="303"/>
      <c r="S26" s="46">
        <v>0.38888888888888884</v>
      </c>
      <c r="T26" s="47">
        <v>0.46761574074074069</v>
      </c>
      <c r="U26" s="110">
        <v>4.6499999999999275</v>
      </c>
      <c r="V26" s="111">
        <v>113.36969181096006</v>
      </c>
      <c r="W26" s="112">
        <v>0.46761574074074069</v>
      </c>
      <c r="X26" s="115">
        <v>0.50694444444444442</v>
      </c>
      <c r="Y26" s="12"/>
      <c r="Z26" s="197"/>
      <c r="AA26" s="294"/>
      <c r="AB26" s="295"/>
      <c r="AC26" s="12"/>
      <c r="AD26" s="197"/>
      <c r="AE26" s="116">
        <f t="shared" si="9"/>
        <v>-194.75561121518012</v>
      </c>
      <c r="AF26" s="109">
        <f t="shared" si="10"/>
        <v>0.90262219439240998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2262</v>
      </c>
      <c r="G27" s="120">
        <f t="shared" si="11"/>
        <v>67792.14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0.50694444444444442</v>
      </c>
      <c r="T27" s="119">
        <v>0.54282407407407407</v>
      </c>
      <c r="U27" s="110">
        <v>56.633333333333368</v>
      </c>
      <c r="V27" s="111">
        <v>51.670681260753383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1927.2523360327561</v>
      </c>
      <c r="N38" s="137">
        <f t="shared" ref="N38:N44" si="16">M38/L38</f>
        <v>94.782901772102761</v>
      </c>
      <c r="O38" s="138">
        <f t="shared" ref="O38:O44" si="17">L38-I38</f>
        <v>0.1666666666666643</v>
      </c>
      <c r="P38" s="139">
        <f t="shared" ref="P38:P44" si="18">N38-K38</f>
        <v>-10.09313128574847</v>
      </c>
      <c r="Q38" s="140">
        <f t="shared" ref="Q38:Q44" si="19">N38/K38</f>
        <v>0.90376131713352525</v>
      </c>
      <c r="R38" s="304"/>
      <c r="S38" s="141">
        <v>0.16666666666666666</v>
      </c>
      <c r="T38" s="142">
        <v>0.54282407407407407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-187.74766396724385</v>
      </c>
      <c r="AF38" s="140">
        <f t="shared" ref="AF38:AF44" si="21">M38/J38</f>
        <v>0.91123041892801704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2779</v>
      </c>
      <c r="G39" s="147">
        <f t="shared" ref="G39:G44" si="22">E39*F39</f>
        <v>198837.44999999998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1804.2185926713989</v>
      </c>
      <c r="N39" s="151">
        <f t="shared" si="16"/>
        <v>82.009936030518134</v>
      </c>
      <c r="O39" s="153">
        <f t="shared" si="17"/>
        <v>0</v>
      </c>
      <c r="P39" s="154">
        <f t="shared" si="18"/>
        <v>-8.899154878572773</v>
      </c>
      <c r="Q39" s="155">
        <f t="shared" si="19"/>
        <v>0.90210929633569947</v>
      </c>
      <c r="R39" s="302">
        <f>Q55</f>
        <v>0.90282397963070282</v>
      </c>
      <c r="S39" s="156">
        <v>0.16666666666666666</v>
      </c>
      <c r="T39" s="157">
        <v>0.2308449074074074</v>
      </c>
      <c r="U39" s="158"/>
      <c r="V39" s="159">
        <v>92.416739677379127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-195.78140732860106</v>
      </c>
      <c r="AF39" s="155">
        <f t="shared" si="21"/>
        <v>0.90210929633569947</v>
      </c>
      <c r="AG39" s="307">
        <f>AF55</f>
        <v>0.90282397963070282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2955</v>
      </c>
      <c r="G40" s="102">
        <f t="shared" si="22"/>
        <v>175940.7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1807.6144544876117</v>
      </c>
      <c r="N40" s="105">
        <f t="shared" si="16"/>
        <v>78.5919328038092</v>
      </c>
      <c r="O40" s="107">
        <f t="shared" si="17"/>
        <v>0</v>
      </c>
      <c r="P40" s="108">
        <f t="shared" si="18"/>
        <v>-8.3645889353212368</v>
      </c>
      <c r="Q40" s="109">
        <f t="shared" si="19"/>
        <v>0.9038072272438058</v>
      </c>
      <c r="R40" s="303"/>
      <c r="S40" s="46">
        <v>0.23472222222222222</v>
      </c>
      <c r="T40" s="47">
        <v>0.30283564814814812</v>
      </c>
      <c r="U40" s="110">
        <v>5.5833333333333401</v>
      </c>
      <c r="V40" s="111">
        <v>98.085075365397898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-192.38554551238826</v>
      </c>
      <c r="AF40" s="109">
        <f t="shared" si="21"/>
        <v>0.90380722724380591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1819</v>
      </c>
      <c r="G41" s="102">
        <f t="shared" si="22"/>
        <v>116270.48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1809.1665741879897</v>
      </c>
      <c r="N41" s="105">
        <f t="shared" si="16"/>
        <v>75.381940591166241</v>
      </c>
      <c r="O41" s="107">
        <f t="shared" si="17"/>
        <v>0</v>
      </c>
      <c r="P41" s="108">
        <f t="shared" si="18"/>
        <v>-7.9513927421670871</v>
      </c>
      <c r="Q41" s="109">
        <f t="shared" si="19"/>
        <v>0.90458328709399494</v>
      </c>
      <c r="R41" s="303"/>
      <c r="S41" s="46">
        <v>0.30624999999999997</v>
      </c>
      <c r="T41" s="47">
        <v>0.34813657407407406</v>
      </c>
      <c r="U41" s="110">
        <v>4.9166666666666625</v>
      </c>
      <c r="V41" s="111">
        <v>60.326120080449442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-190.83342581201032</v>
      </c>
      <c r="AF41" s="109">
        <f t="shared" si="21"/>
        <v>0.90458328709399483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1793</v>
      </c>
      <c r="G42" s="102">
        <f t="shared" si="22"/>
        <v>124183.18000000001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1801.388354828729</v>
      </c>
      <c r="N42" s="105">
        <f t="shared" si="16"/>
        <v>75.057848117863713</v>
      </c>
      <c r="O42" s="107">
        <f t="shared" si="17"/>
        <v>0</v>
      </c>
      <c r="P42" s="108">
        <f t="shared" si="18"/>
        <v>-8.2754852154696152</v>
      </c>
      <c r="Q42" s="109">
        <f t="shared" si="19"/>
        <v>0.90069417741436464</v>
      </c>
      <c r="R42" s="303"/>
      <c r="S42" s="46">
        <v>0.3520833333333333</v>
      </c>
      <c r="T42" s="47">
        <v>0.39355324074074072</v>
      </c>
      <c r="U42" s="110">
        <v>5.6833333333333158</v>
      </c>
      <c r="V42" s="111">
        <v>59.720603673064382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-198.61164517127099</v>
      </c>
      <c r="AF42" s="109">
        <f t="shared" si="21"/>
        <v>0.90069417741436453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2481</v>
      </c>
      <c r="G43" s="102">
        <f t="shared" si="22"/>
        <v>171585.96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1806.3503980056707</v>
      </c>
      <c r="N43" s="105">
        <f t="shared" si="16"/>
        <v>75.264599916902952</v>
      </c>
      <c r="O43" s="107">
        <f t="shared" si="17"/>
        <v>0</v>
      </c>
      <c r="P43" s="108">
        <f t="shared" si="18"/>
        <v>-8.0687334164303763</v>
      </c>
      <c r="Q43" s="109">
        <f t="shared" si="19"/>
        <v>0.90317519900283549</v>
      </c>
      <c r="R43" s="303"/>
      <c r="S43" s="46">
        <v>0.39652777777777776</v>
      </c>
      <c r="T43" s="47">
        <v>0.45374999999999999</v>
      </c>
      <c r="U43" s="110">
        <v>5</v>
      </c>
      <c r="V43" s="111">
        <v>82.40926022124566</v>
      </c>
      <c r="W43" s="112">
        <v>0.45374999999999999</v>
      </c>
      <c r="X43" s="115">
        <v>0.49236111111111108</v>
      </c>
      <c r="Y43" s="12"/>
      <c r="Z43" s="197"/>
      <c r="AA43" s="294"/>
      <c r="AB43" s="295"/>
      <c r="AC43" s="12"/>
      <c r="AD43" s="197"/>
      <c r="AE43" s="116">
        <f t="shared" si="20"/>
        <v>-193.64960199432926</v>
      </c>
      <c r="AF43" s="109">
        <f t="shared" si="21"/>
        <v>0.90317519900283538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3775</v>
      </c>
      <c r="G44" s="120">
        <f t="shared" si="22"/>
        <v>221479.25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3"/>
        <v>1805.1493813870347</v>
      </c>
      <c r="N44" s="105">
        <f t="shared" si="16"/>
        <v>78.484755712479767</v>
      </c>
      <c r="O44" s="107">
        <f t="shared" si="17"/>
        <v>0</v>
      </c>
      <c r="P44" s="108">
        <f t="shared" si="18"/>
        <v>-8.4717660266506698</v>
      </c>
      <c r="Q44" s="109">
        <f t="shared" si="19"/>
        <v>0.90257469069351726</v>
      </c>
      <c r="R44" s="303"/>
      <c r="S44" s="46">
        <v>0.49236111111111108</v>
      </c>
      <c r="T44" s="119">
        <v>0.5794907407407407</v>
      </c>
      <c r="U44" s="110">
        <v>55.59999999999998</v>
      </c>
      <c r="V44" s="111">
        <v>125.47438031192891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-194.85061861296526</v>
      </c>
      <c r="AF44" s="109">
        <f t="shared" si="21"/>
        <v>0.90257469069351737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1805.6479592614057</v>
      </c>
      <c r="N55" s="137">
        <f t="shared" ref="N55:N63" si="27">M55/L55</f>
        <v>77.384912539774533</v>
      </c>
      <c r="O55" s="138">
        <f t="shared" ref="O55:O63" si="28">L55-I55</f>
        <v>0</v>
      </c>
      <c r="P55" s="139">
        <f t="shared" ref="P55:P63" si="29">N55-K55</f>
        <v>-8.3293731745111899</v>
      </c>
      <c r="Q55" s="140">
        <f t="shared" ref="Q55:Q63" si="30">N55/K55</f>
        <v>0.90282397963070282</v>
      </c>
      <c r="R55" s="304"/>
      <c r="S55" s="141">
        <v>0.16666666666666666</v>
      </c>
      <c r="T55" s="142">
        <v>0.5794907407407407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-194.35204073859427</v>
      </c>
      <c r="AF55" s="140">
        <f t="shared" ref="AF55:AF63" si="32">M55/J55</f>
        <v>0.90282397963070282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1974</v>
      </c>
      <c r="G56" s="147">
        <f t="shared" ref="G56:G63" si="33">E56*F56</f>
        <v>56969.64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3193.9229075900907</v>
      </c>
      <c r="N56" s="151">
        <f t="shared" si="27"/>
        <v>177.44016153278281</v>
      </c>
      <c r="O56" s="153">
        <f t="shared" si="28"/>
        <v>0</v>
      </c>
      <c r="P56" s="154">
        <f t="shared" si="29"/>
        <v>-22.55983846721719</v>
      </c>
      <c r="Q56" s="155">
        <f t="shared" si="30"/>
        <v>0.88720080766391407</v>
      </c>
      <c r="R56" s="302">
        <f>Q72</f>
        <v>0.89985846119374624</v>
      </c>
      <c r="S56" s="156">
        <v>0.20833333333333334</v>
      </c>
      <c r="T56" s="157">
        <v>0.23407407407407407</v>
      </c>
      <c r="U56" s="158"/>
      <c r="V56" s="159">
        <v>37.082923860979001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-406.07709240990926</v>
      </c>
      <c r="AF56" s="155">
        <f t="shared" si="32"/>
        <v>0.88720080766391407</v>
      </c>
      <c r="AG56" s="307">
        <f>AF72</f>
        <v>0.89985846119374624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2058</v>
      </c>
      <c r="G57" s="102">
        <f t="shared" si="33"/>
        <v>73861.62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3191.8690624146379</v>
      </c>
      <c r="N57" s="105">
        <f t="shared" si="27"/>
        <v>177.32605902303544</v>
      </c>
      <c r="O57" s="107">
        <f t="shared" si="28"/>
        <v>0</v>
      </c>
      <c r="P57" s="108">
        <f t="shared" si="29"/>
        <v>-22.673940976964559</v>
      </c>
      <c r="Q57" s="109">
        <f t="shared" si="30"/>
        <v>0.88663029511517721</v>
      </c>
      <c r="R57" s="303"/>
      <c r="S57" s="46">
        <v>0.23749999999999999</v>
      </c>
      <c r="T57" s="47">
        <v>0.26436342592592593</v>
      </c>
      <c r="U57" s="110">
        <v>4.9333333333333185</v>
      </c>
      <c r="V57" s="111">
        <v>38.685797438879838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-408.13093758536206</v>
      </c>
      <c r="AF57" s="109">
        <f t="shared" si="32"/>
        <v>0.88663029511517721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1660</v>
      </c>
      <c r="G58" s="102">
        <f t="shared" si="33"/>
        <v>60971.799999999996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3194.3857105831084</v>
      </c>
      <c r="N58" s="105">
        <f t="shared" si="27"/>
        <v>152.1136052658623</v>
      </c>
      <c r="O58" s="107">
        <f t="shared" si="28"/>
        <v>0</v>
      </c>
      <c r="P58" s="108">
        <f t="shared" si="29"/>
        <v>-19.314966162709112</v>
      </c>
      <c r="Q58" s="109">
        <f t="shared" si="30"/>
        <v>0.88732936405086349</v>
      </c>
      <c r="R58" s="303"/>
      <c r="S58" s="46">
        <v>0.26805555555555555</v>
      </c>
      <c r="T58" s="47">
        <v>0.28969907407407408</v>
      </c>
      <c r="U58" s="110">
        <v>5.3166666666666451</v>
      </c>
      <c r="V58" s="111">
        <v>31.17970371267997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-405.61428941689155</v>
      </c>
      <c r="AF58" s="109">
        <f t="shared" si="32"/>
        <v>0.88732936405086349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2391</v>
      </c>
      <c r="G59" s="102">
        <f t="shared" si="33"/>
        <v>105108.36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3270.5970040511461</v>
      </c>
      <c r="N59" s="105">
        <f t="shared" si="27"/>
        <v>142.19986974135418</v>
      </c>
      <c r="O59" s="107">
        <f t="shared" si="28"/>
        <v>0</v>
      </c>
      <c r="P59" s="108">
        <f t="shared" si="29"/>
        <v>-14.321869389080604</v>
      </c>
      <c r="Q59" s="109">
        <f t="shared" si="30"/>
        <v>0.90849916779198503</v>
      </c>
      <c r="R59" s="303"/>
      <c r="S59" s="46">
        <v>0.29374999999999996</v>
      </c>
      <c r="T59" s="47">
        <v>0.32420138888888883</v>
      </c>
      <c r="U59" s="110">
        <v>5.8333333333332593</v>
      </c>
      <c r="V59" s="111">
        <v>43.863551462409568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-329.40299594885391</v>
      </c>
      <c r="AF59" s="199">
        <f t="shared" si="32"/>
        <v>0.90849916779198503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1812</v>
      </c>
      <c r="G60" s="102">
        <f t="shared" si="33"/>
        <v>85037.16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3262.2108059526968</v>
      </c>
      <c r="N60" s="105">
        <f t="shared" si="27"/>
        <v>141.83525243272595</v>
      </c>
      <c r="O60" s="107">
        <f t="shared" si="28"/>
        <v>0</v>
      </c>
      <c r="P60" s="108">
        <f t="shared" si="29"/>
        <v>-14.68648669770883</v>
      </c>
      <c r="Q60" s="109">
        <f t="shared" si="30"/>
        <v>0.90616966832019363</v>
      </c>
      <c r="R60" s="303"/>
      <c r="S60" s="46">
        <v>0.32708333333333328</v>
      </c>
      <c r="T60" s="47">
        <v>0.35021990740740738</v>
      </c>
      <c r="U60" s="110">
        <v>5</v>
      </c>
      <c r="V60" s="111">
        <v>33.327092106253197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-337.78919404730323</v>
      </c>
      <c r="AF60" s="199">
        <f t="shared" si="32"/>
        <v>0.90616966832019352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3168</v>
      </c>
      <c r="G61" s="120">
        <f t="shared" si="33"/>
        <v>116360.63999999998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3264.9781917882178</v>
      </c>
      <c r="N61" s="105">
        <f t="shared" si="27"/>
        <v>171.84095746253777</v>
      </c>
      <c r="O61" s="107">
        <f t="shared" si="28"/>
        <v>0</v>
      </c>
      <c r="P61" s="108">
        <f t="shared" si="29"/>
        <v>-17.632726747988556</v>
      </c>
      <c r="Q61" s="109">
        <f t="shared" si="30"/>
        <v>0.90693838660783821</v>
      </c>
      <c r="R61" s="303"/>
      <c r="S61" s="46">
        <v>0.35416666666666657</v>
      </c>
      <c r="T61" s="119">
        <v>0.39459490740740732</v>
      </c>
      <c r="U61" s="110">
        <v>5.6833333333332359</v>
      </c>
      <c r="V61" s="111">
        <v>58.21784674644146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-335.02180821178217</v>
      </c>
      <c r="AF61" s="199">
        <f t="shared" si="32"/>
        <v>0.90693838660783832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4513</v>
      </c>
      <c r="G62" s="120">
        <f t="shared" si="33"/>
        <v>173660.24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3266.6399999999976</v>
      </c>
      <c r="N62" s="105">
        <f t="shared" si="27"/>
        <v>171.92842105263145</v>
      </c>
      <c r="O62" s="122">
        <f t="shared" si="28"/>
        <v>0</v>
      </c>
      <c r="P62" s="123">
        <f t="shared" si="29"/>
        <v>-17.54526315789488</v>
      </c>
      <c r="Q62" s="124">
        <f t="shared" si="30"/>
        <v>0.90739999999999921</v>
      </c>
      <c r="R62" s="303"/>
      <c r="S62" s="46">
        <v>0.39861111111111103</v>
      </c>
      <c r="T62" s="119">
        <v>0.45616898148148138</v>
      </c>
      <c r="U62" s="110">
        <v>5.7833333333333314</v>
      </c>
      <c r="V62" s="111">
        <v>82.892513408272777</v>
      </c>
      <c r="W62" s="112">
        <v>0.45616898148148138</v>
      </c>
      <c r="X62" s="115">
        <v>0.4951388888888888</v>
      </c>
      <c r="Y62" s="12"/>
      <c r="Z62" s="197"/>
      <c r="AA62" s="294"/>
      <c r="AB62" s="295"/>
      <c r="AC62" s="12"/>
      <c r="AD62" s="197"/>
      <c r="AE62" s="198">
        <f t="shared" si="31"/>
        <v>-333.3600000000024</v>
      </c>
      <c r="AF62" s="199">
        <f t="shared" si="32"/>
        <v>0.90739999999999932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5469</v>
      </c>
      <c r="G63" s="120">
        <f t="shared" si="33"/>
        <v>206728.19999999998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3271.3199999999997</v>
      </c>
      <c r="N63" s="105">
        <f t="shared" si="27"/>
        <v>163.56599999999997</v>
      </c>
      <c r="O63" s="122">
        <f t="shared" si="28"/>
        <v>0</v>
      </c>
      <c r="P63" s="123">
        <f t="shared" si="29"/>
        <v>-16.434000000000026</v>
      </c>
      <c r="Q63" s="124">
        <f t="shared" si="30"/>
        <v>0.90869999999999984</v>
      </c>
      <c r="R63" s="303"/>
      <c r="S63" s="46">
        <v>0.4951388888888888</v>
      </c>
      <c r="T63" s="119">
        <v>0.56479166666666658</v>
      </c>
      <c r="U63" s="110">
        <v>56.116666666666674</v>
      </c>
      <c r="V63" s="111">
        <v>100.30813249697371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-328.68000000000029</v>
      </c>
      <c r="AF63" s="199">
        <f t="shared" si="32"/>
        <v>0.90869999999999995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6" si="37">J72/I72</f>
        <v>178.88198757763976</v>
      </c>
      <c r="L72" s="135">
        <f t="shared" ref="L72:M72" si="38">AVERAGE(L56:L71)</f>
        <v>20.125</v>
      </c>
      <c r="M72" s="136">
        <f t="shared" si="38"/>
        <v>3239.4904602974866</v>
      </c>
      <c r="N72" s="137">
        <f>M72/L72</f>
        <v>160.96847007689374</v>
      </c>
      <c r="O72" s="138">
        <f>L72-I72</f>
        <v>0</v>
      </c>
      <c r="P72" s="139">
        <f>N72-K72</f>
        <v>-17.913517500746025</v>
      </c>
      <c r="Q72" s="140">
        <f>N72/K72</f>
        <v>0.89985846119374624</v>
      </c>
      <c r="R72" s="304"/>
      <c r="S72" s="141">
        <v>0.20833333333333334</v>
      </c>
      <c r="T72" s="142">
        <v>0.56479166666666658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>M72-J72</f>
        <v>-360.50953970251339</v>
      </c>
      <c r="AF72" s="140">
        <f>M72/J72</f>
        <v>0.89985846119374624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913</v>
      </c>
      <c r="G73" s="120">
        <f t="shared" ref="G73:G76" si="39">E73*F73</f>
        <v>21501.15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2259.7201644204374</v>
      </c>
      <c r="N73" s="105">
        <f>M73/L73</f>
        <v>376.62002740340625</v>
      </c>
      <c r="O73" s="107">
        <f>L73-I73</f>
        <v>0</v>
      </c>
      <c r="P73" s="108">
        <f>N73-K73</f>
        <v>-40.046639263260431</v>
      </c>
      <c r="Q73" s="109">
        <f>N73/K73</f>
        <v>0.90388806576817493</v>
      </c>
      <c r="R73" s="302">
        <f>Q89</f>
        <v>0.90488780969810045</v>
      </c>
      <c r="S73" s="46">
        <v>0.28055555555555545</v>
      </c>
      <c r="T73" s="119">
        <v>0.29738425925925915</v>
      </c>
      <c r="U73" s="110">
        <v>5</v>
      </c>
      <c r="V73" s="111">
        <v>24.241939715597361</v>
      </c>
      <c r="W73" s="112"/>
      <c r="X73" s="161"/>
      <c r="Y73" s="12"/>
      <c r="Z73" s="197"/>
      <c r="AA73" s="305"/>
      <c r="AB73" s="306"/>
      <c r="AC73" s="12"/>
      <c r="AD73" s="197"/>
      <c r="AE73" s="114">
        <f>M73-J73</f>
        <v>-240.27983557956259</v>
      </c>
      <c r="AF73" s="155">
        <f>M73/J73</f>
        <v>0.90388806576817493</v>
      </c>
      <c r="AG73" s="307">
        <f>AF89</f>
        <v>0.90488780969810045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2965</v>
      </c>
      <c r="G74" s="120">
        <f t="shared" si="39"/>
        <v>68758.350000000006</v>
      </c>
      <c r="H74" s="61"/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>F74/V74*60</f>
        <v>2259.3714754247821</v>
      </c>
      <c r="N74" s="105">
        <f>M74/L74</f>
        <v>376.56191257079701</v>
      </c>
      <c r="O74" s="122">
        <f>L74-I74</f>
        <v>0</v>
      </c>
      <c r="P74" s="123">
        <f>N74-K74</f>
        <v>-40.10475409586968</v>
      </c>
      <c r="Q74" s="124">
        <f>N74/K74</f>
        <v>0.90374859016991282</v>
      </c>
      <c r="R74" s="303"/>
      <c r="S74" s="46">
        <v>0.30069444444444432</v>
      </c>
      <c r="T74" s="119">
        <v>0.35537037037037023</v>
      </c>
      <c r="U74" s="110">
        <v>4.7666666666666391</v>
      </c>
      <c r="V74" s="111">
        <v>78.738712042274145</v>
      </c>
      <c r="W74" s="112"/>
      <c r="X74" s="115"/>
      <c r="Y74" s="12"/>
      <c r="Z74" s="197"/>
      <c r="AA74" s="294"/>
      <c r="AB74" s="295"/>
      <c r="AC74" s="12"/>
      <c r="AD74" s="197"/>
      <c r="AE74" s="116">
        <f>M74-J74</f>
        <v>-240.62852457521785</v>
      </c>
      <c r="AF74" s="109">
        <f>M74/J74</f>
        <v>0.90374859016991282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4294</v>
      </c>
      <c r="G75" s="120">
        <f t="shared" si="39"/>
        <v>154111.66</v>
      </c>
      <c r="H75" s="61"/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>F75/V75*60</f>
        <v>2963.506796434136</v>
      </c>
      <c r="N75" s="105">
        <f>M75/L75</f>
        <v>493.91779940568932</v>
      </c>
      <c r="O75" s="122">
        <f>L75-I75</f>
        <v>0</v>
      </c>
      <c r="P75" s="123">
        <f>N75-K75</f>
        <v>-51.582200594310677</v>
      </c>
      <c r="Q75" s="124">
        <f>N75/K75</f>
        <v>0.90544051220108035</v>
      </c>
      <c r="R75" s="303"/>
      <c r="S75" s="46">
        <v>0.35902777777777761</v>
      </c>
      <c r="T75" s="119">
        <v>0.41939814814814796</v>
      </c>
      <c r="U75" s="110">
        <v>5.2666666666666373</v>
      </c>
      <c r="V75" s="111">
        <v>86.937543153269445</v>
      </c>
      <c r="W75" s="112"/>
      <c r="X75" s="115"/>
      <c r="Y75" s="12"/>
      <c r="Z75" s="197"/>
      <c r="AA75" s="294"/>
      <c r="AB75" s="295"/>
      <c r="AC75" s="12"/>
      <c r="AD75" s="197"/>
      <c r="AE75" s="116">
        <f>M75-J75</f>
        <v>-309.49320356586395</v>
      </c>
      <c r="AF75" s="109">
        <f>M75/J75</f>
        <v>0.90544051220108035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857</v>
      </c>
      <c r="G76" s="120">
        <f t="shared" si="39"/>
        <v>23181.850000000002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>F76/V76*60</f>
        <v>2965.2362144949134</v>
      </c>
      <c r="N76" s="105">
        <f>M76/L76</f>
        <v>593.04724289898263</v>
      </c>
      <c r="O76" s="122">
        <f>L76-I76</f>
        <v>0</v>
      </c>
      <c r="P76" s="123">
        <f>N76-K76</f>
        <v>-61.552757101017392</v>
      </c>
      <c r="Q76" s="124">
        <f>N76/K76</f>
        <v>0.90596890146499021</v>
      </c>
      <c r="R76" s="303"/>
      <c r="S76" s="46">
        <v>0.42222222222222205</v>
      </c>
      <c r="T76" s="119">
        <v>0.43425925925925907</v>
      </c>
      <c r="U76" s="110">
        <v>5</v>
      </c>
      <c r="V76" s="111">
        <v>17.340945638207334</v>
      </c>
      <c r="W76" s="112"/>
      <c r="X76" s="115"/>
      <c r="Y76" s="12"/>
      <c r="Z76" s="197"/>
      <c r="AA76" s="294"/>
      <c r="AB76" s="295"/>
      <c r="AC76" s="12"/>
      <c r="AD76" s="197"/>
      <c r="AE76" s="116">
        <f>M76-J76</f>
        <v>-307.76378550508662</v>
      </c>
      <c r="AF76" s="109">
        <f>M76/J76</f>
        <v>0.90596890146499032</v>
      </c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5.75</v>
      </c>
      <c r="J89" s="136">
        <f t="shared" si="40"/>
        <v>2886.5</v>
      </c>
      <c r="K89" s="137">
        <f t="shared" ref="K89" si="41">J89/I89</f>
        <v>502</v>
      </c>
      <c r="L89" s="135">
        <f t="shared" ref="L89:M89" si="42">AVERAGE(L73:L88)</f>
        <v>5.75</v>
      </c>
      <c r="M89" s="136">
        <f t="shared" si="42"/>
        <v>2611.958662693567</v>
      </c>
      <c r="N89" s="137">
        <f>M89/L89</f>
        <v>454.25368046844642</v>
      </c>
      <c r="O89" s="138">
        <f>L89-I89</f>
        <v>0</v>
      </c>
      <c r="P89" s="139">
        <f>N89-K89</f>
        <v>-47.746319531553581</v>
      </c>
      <c r="Q89" s="140">
        <f>N89/K89</f>
        <v>0.90488780969810045</v>
      </c>
      <c r="R89" s="304"/>
      <c r="S89" s="141">
        <v>0.16666666666666666</v>
      </c>
      <c r="T89" s="142">
        <v>0.43425925925925907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-274.54133730643298</v>
      </c>
      <c r="AF89" s="140">
        <f>M89/J89</f>
        <v>0.90488780969810045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2300</v>
      </c>
      <c r="G90" s="147">
        <f t="shared" ref="G90:G91" si="43">E90*F90</f>
        <v>35673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3792.6433729415744</v>
      </c>
      <c r="N90" s="151">
        <f>M90/L90</f>
        <v>632.10722882359573</v>
      </c>
      <c r="O90" s="153">
        <f>L90-I90</f>
        <v>0</v>
      </c>
      <c r="P90" s="154">
        <f>N90-K90</f>
        <v>-67.892771176404267</v>
      </c>
      <c r="Q90" s="155">
        <f>N90/K90</f>
        <v>0.90301032689085103</v>
      </c>
      <c r="R90" s="302">
        <f>Q106</f>
        <v>0.9031839380273492</v>
      </c>
      <c r="S90" s="156">
        <v>0.25</v>
      </c>
      <c r="T90" s="157">
        <v>0.27526620370370369</v>
      </c>
      <c r="U90" s="158"/>
      <c r="V90" s="159">
        <v>36.386231562016647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-407.3566270584256</v>
      </c>
      <c r="AF90" s="155">
        <f>M90/J90</f>
        <v>0.90301032689085103</v>
      </c>
      <c r="AG90" s="307">
        <f>AF106</f>
        <v>0.9031839380273492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2374</v>
      </c>
      <c r="G91" s="102">
        <f t="shared" si="43"/>
        <v>35633.74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3794.1017064881585</v>
      </c>
      <c r="N91" s="105">
        <f>M91/L91</f>
        <v>632.35028441469308</v>
      </c>
      <c r="O91" s="107">
        <f>L91-I91</f>
        <v>0</v>
      </c>
      <c r="P91" s="108">
        <f>N91-K91</f>
        <v>-67.649715585306922</v>
      </c>
      <c r="Q91" s="109">
        <f>N91/K91</f>
        <v>0.90335754916384725</v>
      </c>
      <c r="R91" s="303"/>
      <c r="S91" s="46">
        <v>0.27847222222222223</v>
      </c>
      <c r="T91" s="47">
        <v>0.30453703703703705</v>
      </c>
      <c r="U91" s="110">
        <v>4.6166666666666956</v>
      </c>
      <c r="V91" s="111">
        <v>37.542483312036261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-405.89829351184153</v>
      </c>
      <c r="AF91" s="109">
        <f>M91/J91</f>
        <v>0.90335754916384725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3793.3725397148664</v>
      </c>
      <c r="N106" s="137">
        <f>M106/L106</f>
        <v>632.22875661914441</v>
      </c>
      <c r="O106" s="138">
        <f>L106-I106</f>
        <v>0</v>
      </c>
      <c r="P106" s="139">
        <f>N106-K106</f>
        <v>-67.771243380855594</v>
      </c>
      <c r="Q106" s="140">
        <f>N106/K106</f>
        <v>0.9031839380273492</v>
      </c>
      <c r="R106" s="304"/>
      <c r="S106" s="141">
        <v>0.25</v>
      </c>
      <c r="T106" s="142">
        <v>0.30453703703703705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-406.62746028513357</v>
      </c>
      <c r="AF106" s="140">
        <f>M106/J106</f>
        <v>0.9031839380273492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1618</v>
      </c>
      <c r="G107" s="147">
        <f t="shared" ref="G107:G109" si="47">E107*F107</f>
        <v>94119.06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1806.6</v>
      </c>
      <c r="N107" s="151">
        <f>M107/L107</f>
        <v>106.27058823529411</v>
      </c>
      <c r="O107" s="153">
        <f>L107-I107</f>
        <v>-1</v>
      </c>
      <c r="P107" s="154">
        <f>N107-K107</f>
        <v>-4.8405228758170011</v>
      </c>
      <c r="Q107" s="155">
        <f>N107/K107</f>
        <v>0.95643529411764694</v>
      </c>
      <c r="R107" s="302">
        <f>Q123</f>
        <v>0.95123452380952378</v>
      </c>
      <c r="S107" s="156">
        <v>0.70833333333333337</v>
      </c>
      <c r="T107" s="157">
        <v>0.74564814814814817</v>
      </c>
      <c r="U107" s="158"/>
      <c r="V107" s="159">
        <v>53.736300232480907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-193.40000000000009</v>
      </c>
      <c r="AF107" s="155">
        <f>M107/J107</f>
        <v>0.90329999999999999</v>
      </c>
      <c r="AG107" s="307">
        <f>AF123</f>
        <v>0.90286666666666671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1567</v>
      </c>
      <c r="G108" s="102">
        <f t="shared" si="47"/>
        <v>79399.89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1805.4</v>
      </c>
      <c r="N108" s="105">
        <f>M108/L108</f>
        <v>95.021052631578954</v>
      </c>
      <c r="O108" s="107">
        <f>L108-I108</f>
        <v>-1</v>
      </c>
      <c r="P108" s="108">
        <f>N108-K108</f>
        <v>-4.9789473684210463</v>
      </c>
      <c r="Q108" s="109">
        <f>N108/K108</f>
        <v>0.95021052631578951</v>
      </c>
      <c r="R108" s="303"/>
      <c r="S108" s="46">
        <v>0.74861111111111112</v>
      </c>
      <c r="T108" s="47">
        <v>0.78476851851851848</v>
      </c>
      <c r="U108" s="110">
        <v>5</v>
      </c>
      <c r="V108" s="111">
        <v>52.077102027251577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-194.59999999999991</v>
      </c>
      <c r="AF108" s="109">
        <f>M108/J108</f>
        <v>0.90270000000000006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1554</v>
      </c>
      <c r="G109" s="102">
        <f t="shared" si="47"/>
        <v>89044.2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1805.2</v>
      </c>
      <c r="N109" s="105">
        <f>M109/L109</f>
        <v>90.26</v>
      </c>
      <c r="O109" s="107">
        <f>L109-I109</f>
        <v>-1</v>
      </c>
      <c r="P109" s="108">
        <f>N109-K109</f>
        <v>-4.9780952380952357</v>
      </c>
      <c r="Q109" s="109">
        <f>N109/K109</f>
        <v>0.94773000000000007</v>
      </c>
      <c r="R109" s="303"/>
      <c r="S109" s="46">
        <v>0.78888888888888886</v>
      </c>
      <c r="T109" s="47">
        <v>0.82475694444444447</v>
      </c>
      <c r="U109" s="110">
        <v>5.9333333333333549</v>
      </c>
      <c r="V109" s="111">
        <v>51.650786616441394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-194.79999999999995</v>
      </c>
      <c r="AF109" s="109">
        <f>M109/J109</f>
        <v>0.90260000000000007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1805.7333333333333</v>
      </c>
      <c r="N123" s="137">
        <f>M123/L123</f>
        <v>96.73571428571428</v>
      </c>
      <c r="O123" s="138">
        <f>L123-I123</f>
        <v>-1</v>
      </c>
      <c r="P123" s="139">
        <f>N123-K123</f>
        <v>-4.9592009685230067</v>
      </c>
      <c r="Q123" s="140">
        <f>N123/K123</f>
        <v>0.95123452380952378</v>
      </c>
      <c r="R123" s="304"/>
      <c r="S123" s="141">
        <v>0.70833333333333337</v>
      </c>
      <c r="T123" s="142">
        <v>0.82475694444444447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-194.26666666666665</v>
      </c>
      <c r="AF123" s="140">
        <f>M123/J123</f>
        <v>0.90286666666666671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2363</v>
      </c>
      <c r="G124" s="147">
        <f t="shared" ref="G124:G126" si="54">E124*F124</f>
        <v>112478.8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1804.9015390423556</v>
      </c>
      <c r="N124" s="151">
        <f>M124/L124</f>
        <v>78.473979958363287</v>
      </c>
      <c r="O124" s="153">
        <f>L124-I124</f>
        <v>0</v>
      </c>
      <c r="P124" s="154">
        <f>N124-K124</f>
        <v>-8.4825417807671499</v>
      </c>
      <c r="Q124" s="155">
        <f>N124/K124</f>
        <v>0.90245076952117775</v>
      </c>
      <c r="R124" s="302">
        <f>Q140</f>
        <v>0.90231447055111358</v>
      </c>
      <c r="S124" s="156">
        <v>0.70833333333333337</v>
      </c>
      <c r="T124" s="157">
        <v>0.76288194444444446</v>
      </c>
      <c r="U124" s="158"/>
      <c r="V124" s="159">
        <v>78.552761429427122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-195.09846095764442</v>
      </c>
      <c r="AF124" s="155">
        <f>M124/J124</f>
        <v>0.90245076952117775</v>
      </c>
      <c r="AG124" s="374">
        <f>AF140</f>
        <v>0.90231447055111369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1692</v>
      </c>
      <c r="G125" s="102">
        <f t="shared" si="54"/>
        <v>96224.04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1804.4185642727773</v>
      </c>
      <c r="N125" s="105">
        <f>M125/L125</f>
        <v>78.452981055338142</v>
      </c>
      <c r="O125" s="107">
        <f>L125-I125</f>
        <v>0</v>
      </c>
      <c r="P125" s="108">
        <f>N125-K125</f>
        <v>-8.5035406837922949</v>
      </c>
      <c r="Q125" s="109">
        <f>N125/K125</f>
        <v>0.90220928213638862</v>
      </c>
      <c r="R125" s="303"/>
      <c r="S125" s="46">
        <v>0.76597222222222228</v>
      </c>
      <c r="T125" s="47">
        <v>0.80503472222222228</v>
      </c>
      <c r="U125" s="110">
        <v>5</v>
      </c>
      <c r="V125" s="111">
        <v>56.261890677740247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-195.5814357272227</v>
      </c>
      <c r="AF125" s="109">
        <f>M125/J125</f>
        <v>0.90220928213638862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2290</v>
      </c>
      <c r="G126" s="102">
        <f t="shared" si="54"/>
        <v>130049.09999999999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1804.5667199915501</v>
      </c>
      <c r="N126" s="105">
        <f>M126/L126</f>
        <v>78.459422608328268</v>
      </c>
      <c r="O126" s="107">
        <f>L126-I126</f>
        <v>0</v>
      </c>
      <c r="P126" s="108">
        <f>N126-K126</f>
        <v>-8.4970991308021695</v>
      </c>
      <c r="Q126" s="109">
        <f>N126/K126</f>
        <v>0.90228335999577503</v>
      </c>
      <c r="R126" s="303"/>
      <c r="S126" s="46">
        <v>0.80902777777777779</v>
      </c>
      <c r="T126" s="47">
        <v>0.86189814814814814</v>
      </c>
      <c r="U126" s="110">
        <v>5.7499999999999396</v>
      </c>
      <c r="V126" s="111">
        <v>76.140160670060112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-195.43328000844986</v>
      </c>
      <c r="AF126" s="109">
        <f>M126/J126</f>
        <v>0.90228335999577503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1804.6289411022274</v>
      </c>
      <c r="N140" s="137">
        <f>M140/L140</f>
        <v>78.46212787400988</v>
      </c>
      <c r="O140" s="138">
        <f>L140-I140</f>
        <v>0</v>
      </c>
      <c r="P140" s="139">
        <f>N140-K140</f>
        <v>-8.4943938651205571</v>
      </c>
      <c r="Q140" s="140">
        <f>N140/K140</f>
        <v>0.90231447055111358</v>
      </c>
      <c r="R140" s="304"/>
      <c r="S140" s="141">
        <v>0.70833333333333337</v>
      </c>
      <c r="T140" s="142">
        <v>0.86189814814814814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-195.37105889777263</v>
      </c>
      <c r="AF140" s="140">
        <f>M140/J140</f>
        <v>0.90231447055111369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00" priority="2" operator="greaterThan">
      <formula>0</formula>
    </cfRule>
  </conditionalFormatting>
  <conditionalFormatting sqref="P5:P140 AE5:AE140">
    <cfRule type="cellIs" dxfId="699" priority="5" operator="lessThan">
      <formula>0</formula>
    </cfRule>
  </conditionalFormatting>
  <conditionalFormatting sqref="Q5:Q140 AF5:AF140">
    <cfRule type="cellIs" dxfId="698" priority="3" operator="greaterThan">
      <formula>1</formula>
    </cfRule>
    <cfRule type="cellIs" dxfId="697" priority="4" operator="lessThan">
      <formula>0.8</formula>
    </cfRule>
  </conditionalFormatting>
  <conditionalFormatting sqref="AG5 R5:R140 AG107:AG124">
    <cfRule type="cellIs" dxfId="696" priority="6" operator="lessThan">
      <formula>0.8</formula>
    </cfRule>
  </conditionalFormatting>
  <conditionalFormatting sqref="AG22">
    <cfRule type="cellIs" dxfId="695" priority="11" operator="lessThan">
      <formula>0.8</formula>
    </cfRule>
  </conditionalFormatting>
  <conditionalFormatting sqref="AG37">
    <cfRule type="cellIs" dxfId="694" priority="10" operator="lessThan">
      <formula>0.8</formula>
    </cfRule>
  </conditionalFormatting>
  <conditionalFormatting sqref="AG39:AG74">
    <cfRule type="cellIs" dxfId="693" priority="8" operator="lessThan">
      <formula>0.8</formula>
    </cfRule>
  </conditionalFormatting>
  <conditionalFormatting sqref="AG80:AG88">
    <cfRule type="cellIs" dxfId="692" priority="9" operator="lessThan">
      <formula>0.8</formula>
    </cfRule>
  </conditionalFormatting>
  <conditionalFormatting sqref="AG90:AG95">
    <cfRule type="cellIs" dxfId="691" priority="7" operator="lessThan">
      <formula>0.8</formula>
    </cfRule>
  </conditionalFormatting>
  <conditionalFormatting sqref="AG139">
    <cfRule type="cellIs" dxfId="690" priority="1" operator="lessThan">
      <formula>0.8</formula>
    </cfRule>
  </conditionalFormatting>
  <dataValidations count="1">
    <dataValidation type="list" allowBlank="1" showInputMessage="1" showErrorMessage="1" sqref="AA5:AB140" xr:uid="{6FC87559-C3C3-49CC-84B1-66C60499950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3BEE-66CD-4348-A2C1-FC06E1AFDB72}">
  <sheetPr>
    <tabColor theme="9" tint="0.59999389629810485"/>
  </sheetPr>
  <dimension ref="B1:AR42"/>
  <sheetViews>
    <sheetView zoomScale="70" zoomScaleNormal="70" workbookViewId="0">
      <selection activeCell="M41" sqref="M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269</v>
      </c>
      <c r="D3" s="278"/>
      <c r="E3" s="3" t="s">
        <v>2</v>
      </c>
      <c r="F3" s="279">
        <f>'0830(18度C)'!D1+'0830(4度C)'!D1</f>
        <v>174500</v>
      </c>
      <c r="G3" s="280"/>
      <c r="H3" s="3" t="s">
        <v>3</v>
      </c>
      <c r="I3" s="281">
        <f>'0830(18度C)'!F1+'0830(4度C)'!F1</f>
        <v>5874431.6900000013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501.40793580501133</v>
      </c>
      <c r="F6" s="254" t="e">
        <f>AVERAGE(#REF!,D14:K14)</f>
        <v>#REF!</v>
      </c>
      <c r="G6" s="255">
        <f>AVERAGE(D14:K14)</f>
        <v>276.11970133152016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790.09538950715421</v>
      </c>
      <c r="N6" s="256"/>
      <c r="O6" s="244">
        <f>'0830(4度C)'!Y2</f>
        <v>0</v>
      </c>
      <c r="P6" s="244">
        <f>'0830(4度C)'!Z2</f>
        <v>0</v>
      </c>
      <c r="Q6" s="244">
        <f>'0830(4度C)'!AC2</f>
        <v>0</v>
      </c>
      <c r="R6" s="244">
        <f>'0830(4度C)'!AD2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454.23384888649366</v>
      </c>
      <c r="F7" s="250" t="e">
        <f>AVERAGE(#REF!,D15:K15)</f>
        <v>#REF!</v>
      </c>
      <c r="G7" s="251">
        <f>AVERAGE(D15:K15)</f>
        <v>249.4016833832674</v>
      </c>
      <c r="H7" s="252"/>
      <c r="I7" s="251">
        <f>AVERAGE(L15:O15)</f>
        <v>87.579174703050512</v>
      </c>
      <c r="J7" s="252"/>
      <c r="K7" s="251">
        <f>AVERAGE(D33:O33)</f>
        <v>683.68617055937</v>
      </c>
      <c r="L7" s="252"/>
      <c r="M7" s="251">
        <f>AVERAGE(P33:X33)</f>
        <v>715.35711256017828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0.90580504829701824</v>
      </c>
      <c r="F8" s="258" t="e">
        <f>AVERAGE(D16:K16,#REF!)</f>
        <v>#REF!</v>
      </c>
      <c r="G8" s="236">
        <f>AVERAGE(D16:K16)</f>
        <v>0.90290330654338469</v>
      </c>
      <c r="H8" s="237"/>
      <c r="I8" s="236">
        <f>AVERAGE(L16:O16)</f>
        <v>0.92656824718031894</v>
      </c>
      <c r="J8" s="237"/>
      <c r="K8" s="236">
        <f>AVERAGE(D34:O34)</f>
        <v>0.9022274670524294</v>
      </c>
      <c r="L8" s="237"/>
      <c r="M8" s="236">
        <f>AVERAGE(P34:X34)</f>
        <v>0.90335364273040664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76.970368528975001</v>
      </c>
      <c r="F15" s="35">
        <v>94.783967345873279</v>
      </c>
      <c r="G15" s="35">
        <v>77.39776968263169</v>
      </c>
      <c r="H15" s="35">
        <v>160.9930663501857</v>
      </c>
      <c r="I15" s="35">
        <v>454.2461717727943</v>
      </c>
      <c r="J15" s="35">
        <v>632.01875661914448</v>
      </c>
      <c r="K15" s="36" t="s">
        <v>42</v>
      </c>
      <c r="L15" s="34" t="s">
        <v>42</v>
      </c>
      <c r="M15" s="205">
        <v>96.710714285714303</v>
      </c>
      <c r="N15" s="35">
        <v>78.447635120386707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0.90292163082066823</v>
      </c>
      <c r="F16" s="42">
        <f t="shared" si="0"/>
        <v>0.90377147745080122</v>
      </c>
      <c r="G16" s="42">
        <f t="shared" si="0"/>
        <v>0.90297397963070292</v>
      </c>
      <c r="H16" s="42">
        <f t="shared" si="0"/>
        <v>0.89999596119374636</v>
      </c>
      <c r="I16" s="42">
        <f t="shared" si="0"/>
        <v>0.90487285213704038</v>
      </c>
      <c r="J16" s="42">
        <f t="shared" si="0"/>
        <v>0.90288393802734923</v>
      </c>
      <c r="K16" s="43" t="s">
        <v>42</v>
      </c>
      <c r="L16" s="41" t="s">
        <v>42</v>
      </c>
      <c r="M16" s="44">
        <f>M15/M14</f>
        <v>0.95098869047619061</v>
      </c>
      <c r="N16" s="42">
        <f>N15/N14</f>
        <v>0.90214780388444715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0.63134259259259251</v>
      </c>
      <c r="F18" s="47">
        <v>0.54387731481481472</v>
      </c>
      <c r="G18" s="47">
        <v>0.5797106481481481</v>
      </c>
      <c r="H18" s="47">
        <v>0.58755787037037022</v>
      </c>
      <c r="I18" s="47">
        <v>0.48195601851851838</v>
      </c>
      <c r="J18" s="47">
        <v>0.30328703703703708</v>
      </c>
      <c r="K18" s="47" t="s">
        <v>42</v>
      </c>
      <c r="L18" s="46" t="s">
        <v>42</v>
      </c>
      <c r="M18" s="48">
        <v>0.83379629629629626</v>
      </c>
      <c r="N18" s="47">
        <v>0.8580092592592593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423.52941176470586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1120</v>
      </c>
      <c r="X32" s="31">
        <v>875.67567567567573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287.46232234430761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759.12560842078835</v>
      </c>
      <c r="N33" s="35">
        <v>913.31261495876174</v>
      </c>
      <c r="O33" s="35">
        <v>774.84413651362229</v>
      </c>
      <c r="P33" s="34">
        <v>375.24577681819767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682.10684736760709</v>
      </c>
      <c r="W33" s="35">
        <v>1015.9650096252918</v>
      </c>
      <c r="X33" s="37">
        <v>788.11081642961653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0.87835709605205103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0.92015225263125866</v>
      </c>
      <c r="N34" s="42">
        <f>N33/N32</f>
        <v>0.90797160551455847</v>
      </c>
      <c r="O34" s="42">
        <f>O33/O32</f>
        <v>0.90242891401184933</v>
      </c>
      <c r="P34" s="41">
        <f>P33/P32</f>
        <v>0.88599697304296676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0.92030288930550164</v>
      </c>
      <c r="W34" s="42">
        <f>W33/W32</f>
        <v>0.90711161573686772</v>
      </c>
      <c r="X34" s="45">
        <f>X33/X32</f>
        <v>0.90000309283629043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0.3215277777777778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0.72777777777777786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0.48195601851851838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0.42641203703703701</v>
      </c>
      <c r="N36" s="47">
        <v>0.4491319444444446</v>
      </c>
      <c r="O36" s="47">
        <v>0.45156250000000009</v>
      </c>
      <c r="P36" s="46">
        <v>0.72920138888888886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0.83378472222222211</v>
      </c>
      <c r="W36" s="47">
        <v>0.99479166666666652</v>
      </c>
      <c r="X36" s="49">
        <v>0.97386574074074039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8.5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</v>
      </c>
      <c r="X37" s="60">
        <v>4.1111111111111107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8791-7013-4D33-8AB2-E11176D8EAA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77625</v>
      </c>
      <c r="E1" s="87" t="s">
        <v>3</v>
      </c>
      <c r="F1" s="88">
        <f>SUM(G5:G140)</f>
        <v>1516981.35</v>
      </c>
      <c r="G1" s="89" t="s">
        <v>84</v>
      </c>
      <c r="H1" s="90">
        <f>L21+L38+L55+L72+L89+L106+L123+L140</f>
        <v>42.403968253968259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46264</v>
      </c>
      <c r="B2" s="348"/>
      <c r="C2" s="91" t="s">
        <v>40</v>
      </c>
      <c r="D2" s="92">
        <f>AVERAGE(N21,N38,N55,N72,N89,N106,N123,N140)</f>
        <v>699.52164155977414</v>
      </c>
      <c r="E2" s="92" t="s">
        <v>91</v>
      </c>
      <c r="F2" s="93">
        <f>F1/D1</f>
        <v>19.542432850241546</v>
      </c>
      <c r="G2" s="94" t="s">
        <v>92</v>
      </c>
      <c r="H2" s="95">
        <f>COUNT(H5:H140)</f>
        <v>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1312</v>
      </c>
      <c r="G5" s="147">
        <f t="shared" ref="G5:G9" si="0">E5*F5</f>
        <v>33639.68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3217.249551153182</v>
      </c>
      <c r="N5" s="151">
        <f>M5/L5</f>
        <v>321.72495511531821</v>
      </c>
      <c r="O5" s="153">
        <f>L5-I5</f>
        <v>0</v>
      </c>
      <c r="P5" s="154">
        <f>N5-K5</f>
        <v>-38.27504488468179</v>
      </c>
      <c r="Q5" s="155">
        <f>N5/K5</f>
        <v>0.89368043087588389</v>
      </c>
      <c r="R5" s="302">
        <f>Q21</f>
        <v>0.87835709605205103</v>
      </c>
      <c r="S5" s="156">
        <v>0.16666666666666666</v>
      </c>
      <c r="T5" s="157">
        <v>0.18365740740740741</v>
      </c>
      <c r="U5" s="158"/>
      <c r="V5" s="159">
        <v>24.468105053207271</v>
      </c>
      <c r="W5" s="160"/>
      <c r="X5" s="161"/>
      <c r="Y5" s="305"/>
      <c r="Z5" s="306"/>
      <c r="AA5" s="114">
        <f>M5-J5</f>
        <v>-382.75044884681802</v>
      </c>
      <c r="AB5" s="155">
        <f>M5/J5</f>
        <v>0.89368043087588389</v>
      </c>
      <c r="AC5" s="307">
        <f>AB21</f>
        <v>0.87835709605205103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2156</v>
      </c>
      <c r="G6" s="102">
        <f t="shared" si="0"/>
        <v>63645.120000000003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3156.8509420814507</v>
      </c>
      <c r="N6" s="105">
        <f>M6/L6</f>
        <v>286.98644928013186</v>
      </c>
      <c r="O6" s="107">
        <f>L6-I6</f>
        <v>0</v>
      </c>
      <c r="P6" s="108">
        <f>N6-K6</f>
        <v>-40.286277992595387</v>
      </c>
      <c r="Q6" s="109">
        <f>N6/K6</f>
        <v>0.8769030394670696</v>
      </c>
      <c r="R6" s="303"/>
      <c r="S6" s="46">
        <v>0.1875</v>
      </c>
      <c r="T6" s="47">
        <v>0.21594907407407407</v>
      </c>
      <c r="U6" s="110">
        <v>5.5333333333333323</v>
      </c>
      <c r="V6" s="111">
        <v>40.977544512984593</v>
      </c>
      <c r="W6" s="112"/>
      <c r="X6" s="115"/>
      <c r="Y6" s="294"/>
      <c r="Z6" s="295"/>
      <c r="AA6" s="116">
        <f>M6-J6</f>
        <v>-443.14905791854926</v>
      </c>
      <c r="AB6" s="109">
        <f>M6/J6</f>
        <v>0.8769030394670696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2584</v>
      </c>
      <c r="G7" s="102">
        <f t="shared" si="0"/>
        <v>77132.400000000009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3156.6107887108501</v>
      </c>
      <c r="N7" s="105">
        <f>M7/L7</f>
        <v>286.96461715553181</v>
      </c>
      <c r="O7" s="107">
        <f>L7-I7</f>
        <v>0</v>
      </c>
      <c r="P7" s="108">
        <f>N7-K7</f>
        <v>-40.30811011719544</v>
      </c>
      <c r="Q7" s="109">
        <f>N7/K7</f>
        <v>0.87683633019745832</v>
      </c>
      <c r="R7" s="303"/>
      <c r="S7" s="46">
        <v>0.21875</v>
      </c>
      <c r="T7" s="47">
        <v>0.25284722222222222</v>
      </c>
      <c r="U7" s="110">
        <v>5</v>
      </c>
      <c r="V7" s="111">
        <v>49.115969746564112</v>
      </c>
      <c r="W7" s="112"/>
      <c r="X7" s="115"/>
      <c r="Y7" s="294"/>
      <c r="Z7" s="295"/>
      <c r="AA7" s="116">
        <f>M7-J7</f>
        <v>-443.3892112891499</v>
      </c>
      <c r="AB7" s="109">
        <f>M7/J7</f>
        <v>0.87683633019745832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588</v>
      </c>
      <c r="G8" s="102">
        <f t="shared" si="0"/>
        <v>17640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3158.5561633271786</v>
      </c>
      <c r="N8" s="105">
        <f>M8/L8</f>
        <v>287.14146939337985</v>
      </c>
      <c r="O8" s="107">
        <f>L8-I8</f>
        <v>0</v>
      </c>
      <c r="P8" s="108">
        <f>N8-K8</f>
        <v>-40.131257879347402</v>
      </c>
      <c r="Q8" s="109">
        <f>N8/K8</f>
        <v>0.87737671203532741</v>
      </c>
      <c r="R8" s="303"/>
      <c r="S8" s="46">
        <v>0.25694444444444442</v>
      </c>
      <c r="T8" s="47">
        <v>0.26469907407407406</v>
      </c>
      <c r="U8" s="110">
        <v>5.8999999999999631</v>
      </c>
      <c r="V8" s="111">
        <v>11.169660495394373</v>
      </c>
      <c r="W8" s="112"/>
      <c r="X8" s="115"/>
      <c r="Y8" s="294"/>
      <c r="Z8" s="295"/>
      <c r="AA8" s="116">
        <f>M8-J8</f>
        <v>-441.44383667282136</v>
      </c>
      <c r="AB8" s="109">
        <f>M8/J8</f>
        <v>0.87737671203532741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932</v>
      </c>
      <c r="G9" s="102">
        <f t="shared" si="0"/>
        <v>26627.24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3121.1602836642555</v>
      </c>
      <c r="N9" s="105">
        <f>M9/L9</f>
        <v>260.09669030535463</v>
      </c>
      <c r="O9" s="107">
        <f>L9-I9</f>
        <v>0</v>
      </c>
      <c r="P9" s="108">
        <f>N9-K9</f>
        <v>-39.903309694645372</v>
      </c>
      <c r="Q9" s="109">
        <f>N9/K9</f>
        <v>0.86698896768451539</v>
      </c>
      <c r="R9" s="303"/>
      <c r="S9" s="46">
        <v>0.26805555555555549</v>
      </c>
      <c r="T9" s="47">
        <v>0.28048611111111105</v>
      </c>
      <c r="U9" s="110">
        <v>4.8333333333332629</v>
      </c>
      <c r="V9" s="111">
        <v>17.916414063282158</v>
      </c>
      <c r="W9" s="112"/>
      <c r="X9" s="115"/>
      <c r="Y9" s="294"/>
      <c r="Z9" s="295"/>
      <c r="AA9" s="116">
        <f>M9-J9</f>
        <v>-478.83971633574447</v>
      </c>
      <c r="AB9" s="109">
        <f>M9/J9</f>
        <v>0.86698896768451539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3162.0855457873836</v>
      </c>
      <c r="N21" s="137">
        <f>M21/L21</f>
        <v>287.46232234430761</v>
      </c>
      <c r="O21" s="138">
        <f>L21-I21</f>
        <v>0</v>
      </c>
      <c r="P21" s="139">
        <f>N21-K21</f>
        <v>-39.810404928419644</v>
      </c>
      <c r="Q21" s="140">
        <f>N21/K21</f>
        <v>0.87835709605205103</v>
      </c>
      <c r="R21" s="304"/>
      <c r="S21" s="141">
        <v>0.16666666666666666</v>
      </c>
      <c r="T21" s="142">
        <v>0.48195601851851838</v>
      </c>
      <c r="U21" s="143"/>
      <c r="V21" s="165"/>
      <c r="W21" s="166"/>
      <c r="X21" s="137"/>
      <c r="Y21" s="290"/>
      <c r="Z21" s="291"/>
      <c r="AA21" s="167">
        <f>M21-J21</f>
        <v>-437.91445421261642</v>
      </c>
      <c r="AB21" s="140">
        <f>M21/J21</f>
        <v>0.87835709605205103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1742</v>
      </c>
      <c r="G22" s="147">
        <f t="shared" ref="G22:G24" si="5">E22*F22</f>
        <v>32279.260000000002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3036.0152056073935</v>
      </c>
      <c r="N22" s="151">
        <f>M22/L22</f>
        <v>1012.0050685357978</v>
      </c>
      <c r="O22" s="153">
        <f>L22-I22</f>
        <v>0</v>
      </c>
      <c r="P22" s="154">
        <f>N22-K22</f>
        <v>-87.994931464202182</v>
      </c>
      <c r="Q22" s="155">
        <f>N22/K22</f>
        <v>0.92000460775981618</v>
      </c>
      <c r="R22" s="302">
        <f>Q38</f>
        <v>0.92015225263125866</v>
      </c>
      <c r="S22" s="156">
        <v>0.3215277777777778</v>
      </c>
      <c r="T22" s="157">
        <v>0.34542824074074074</v>
      </c>
      <c r="U22" s="158"/>
      <c r="V22" s="111">
        <v>34.426705046455602</v>
      </c>
      <c r="W22" s="160"/>
      <c r="X22" s="161"/>
      <c r="Y22" s="305"/>
      <c r="Z22" s="306"/>
      <c r="AA22" s="114">
        <f>M22-J22</f>
        <v>-263.98479439260655</v>
      </c>
      <c r="AB22" s="155">
        <f>M22/J22</f>
        <v>0.92000460775981618</v>
      </c>
      <c r="AC22" s="307">
        <f>AB38</f>
        <v>0.92015225263125866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2156</v>
      </c>
      <c r="G23" s="102">
        <f t="shared" si="5"/>
        <v>38570.840000000004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3036.2848216625093</v>
      </c>
      <c r="N23" s="105">
        <f>M23/L23</f>
        <v>759.07120541562733</v>
      </c>
      <c r="O23" s="107">
        <f>L23-I23</f>
        <v>0</v>
      </c>
      <c r="P23" s="108">
        <f>N23-K23</f>
        <v>-65.928794584372667</v>
      </c>
      <c r="Q23" s="109">
        <f>N23/K23</f>
        <v>0.92008630959469984</v>
      </c>
      <c r="R23" s="303"/>
      <c r="S23" s="46">
        <v>0.34930555555555554</v>
      </c>
      <c r="T23" s="47">
        <v>0.37888888888888889</v>
      </c>
      <c r="U23" s="110">
        <v>5.5833333333333002</v>
      </c>
      <c r="V23" s="111">
        <v>42.604698701872536</v>
      </c>
      <c r="W23" s="112"/>
      <c r="X23" s="115"/>
      <c r="Y23" s="294"/>
      <c r="Z23" s="295"/>
      <c r="AA23" s="116">
        <f>M23-J23</f>
        <v>-263.71517833749067</v>
      </c>
      <c r="AB23" s="109">
        <f>M23/J23</f>
        <v>0.92008630959469984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3191</v>
      </c>
      <c r="G24" s="102">
        <f t="shared" si="5"/>
        <v>71223.12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3037.2072737795565</v>
      </c>
      <c r="N24" s="105">
        <f>M24/L24</f>
        <v>607.44145475591131</v>
      </c>
      <c r="O24" s="107">
        <f>L24-I24</f>
        <v>0</v>
      </c>
      <c r="P24" s="108">
        <f>N24-K24</f>
        <v>-52.558545244088691</v>
      </c>
      <c r="Q24" s="109">
        <f>N24/K24</f>
        <v>0.92036584053925952</v>
      </c>
      <c r="R24" s="303"/>
      <c r="S24" s="46">
        <v>0.38263888888888886</v>
      </c>
      <c r="T24" s="47">
        <v>0.42641203703703701</v>
      </c>
      <c r="U24" s="110">
        <v>5.3999999999999648</v>
      </c>
      <c r="V24" s="111">
        <v>63.038173802917193</v>
      </c>
      <c r="W24" s="112"/>
      <c r="X24" s="115"/>
      <c r="Y24" s="294"/>
      <c r="Z24" s="295"/>
      <c r="AA24" s="116">
        <f>M24-J24</f>
        <v>-262.79272622044346</v>
      </c>
      <c r="AB24" s="109">
        <f>M24/J24</f>
        <v>0.92036584053925952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3036.5024336831534</v>
      </c>
      <c r="N38" s="137">
        <f t="shared" ref="N38:N43" si="10">M38/L38</f>
        <v>759.12560842078835</v>
      </c>
      <c r="O38" s="138">
        <f t="shared" ref="O38:O43" si="11">L38-I38</f>
        <v>0</v>
      </c>
      <c r="P38" s="139">
        <f t="shared" ref="P38:P43" si="12">N38-K38</f>
        <v>-65.874391579211647</v>
      </c>
      <c r="Q38" s="140">
        <f t="shared" ref="Q38:Q43" si="13">N38/K38</f>
        <v>0.92015225263125866</v>
      </c>
      <c r="R38" s="304"/>
      <c r="S38" s="141">
        <v>0.3215277777777778</v>
      </c>
      <c r="T38" s="142">
        <v>0.42641203703703701</v>
      </c>
      <c r="U38" s="143"/>
      <c r="V38" s="165"/>
      <c r="W38" s="98"/>
      <c r="X38" s="68"/>
      <c r="Y38" s="290"/>
      <c r="Z38" s="291"/>
      <c r="AA38" s="167">
        <f t="shared" ref="AA38:AA43" si="14">M38-J38</f>
        <v>-263.49756631684659</v>
      </c>
      <c r="AB38" s="140">
        <f t="shared" ref="AB38:AB43" si="15">M38/J38</f>
        <v>0.92015225263125866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778</v>
      </c>
      <c r="G39" s="147">
        <f t="shared" ref="G39:G43" si="16">E39*F39</f>
        <v>19309.96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3244.5456067804807</v>
      </c>
      <c r="N39" s="151">
        <f t="shared" si="10"/>
        <v>648.90912135609619</v>
      </c>
      <c r="O39" s="153">
        <f t="shared" si="11"/>
        <v>0</v>
      </c>
      <c r="P39" s="154">
        <f t="shared" si="12"/>
        <v>-71.090878643903807</v>
      </c>
      <c r="Q39" s="155">
        <f t="shared" si="13"/>
        <v>0.90126266855013359</v>
      </c>
      <c r="R39" s="302">
        <f>Q55</f>
        <v>0.90797160551455847</v>
      </c>
      <c r="S39" s="156">
        <v>0.25</v>
      </c>
      <c r="T39" s="157">
        <v>0.25998842592592591</v>
      </c>
      <c r="U39" s="158"/>
      <c r="V39" s="159">
        <v>14.387222636799345</v>
      </c>
      <c r="W39" s="160"/>
      <c r="X39" s="161"/>
      <c r="Y39" s="305"/>
      <c r="Z39" s="306"/>
      <c r="AA39" s="114">
        <f t="shared" si="14"/>
        <v>-355.45439321951926</v>
      </c>
      <c r="AB39" s="155">
        <f t="shared" si="15"/>
        <v>0.90126266855013348</v>
      </c>
      <c r="AC39" s="307">
        <f>AB55</f>
        <v>0.90797160551455847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850</v>
      </c>
      <c r="G40" s="102">
        <f t="shared" si="16"/>
        <v>15453</v>
      </c>
      <c r="H40" s="26"/>
      <c r="I40" s="103">
        <v>3</v>
      </c>
      <c r="J40" s="104">
        <v>3600</v>
      </c>
      <c r="K40" s="105">
        <f t="shared" ref="K40:K74" si="17">J40/I40</f>
        <v>1200</v>
      </c>
      <c r="L40" s="106">
        <v>3</v>
      </c>
      <c r="M40" s="104">
        <f>F40/V40*60</f>
        <v>3240.8032394521165</v>
      </c>
      <c r="N40" s="105">
        <f t="shared" si="10"/>
        <v>1080.2677464840388</v>
      </c>
      <c r="O40" s="107">
        <f t="shared" si="11"/>
        <v>0</v>
      </c>
      <c r="P40" s="108">
        <f t="shared" si="12"/>
        <v>-119.73225351596125</v>
      </c>
      <c r="Q40" s="109">
        <f t="shared" si="13"/>
        <v>0.9002231220700323</v>
      </c>
      <c r="R40" s="303"/>
      <c r="S40" s="46">
        <v>0.27013888888888893</v>
      </c>
      <c r="T40" s="47">
        <v>0.28106481481481488</v>
      </c>
      <c r="U40" s="110">
        <v>14.61666666666674</v>
      </c>
      <c r="V40" s="111">
        <v>15.736839367212541</v>
      </c>
      <c r="W40" s="112"/>
      <c r="X40" s="115"/>
      <c r="Y40" s="294"/>
      <c r="Z40" s="295"/>
      <c r="AA40" s="116">
        <f t="shared" si="14"/>
        <v>-359.19676054788351</v>
      </c>
      <c r="AB40" s="109">
        <f t="shared" si="15"/>
        <v>0.90022312207003241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1390</v>
      </c>
      <c r="G41" s="102">
        <f t="shared" si="16"/>
        <v>23727.3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3040.4100668271803</v>
      </c>
      <c r="N41" s="105">
        <f t="shared" si="10"/>
        <v>1013.4700222757268</v>
      </c>
      <c r="O41" s="107">
        <f t="shared" si="11"/>
        <v>0</v>
      </c>
      <c r="P41" s="108">
        <f t="shared" si="12"/>
        <v>-86.529977724273181</v>
      </c>
      <c r="Q41" s="109">
        <f t="shared" si="13"/>
        <v>0.92133638388702443</v>
      </c>
      <c r="R41" s="303"/>
      <c r="S41" s="46">
        <v>0.2909722222222223</v>
      </c>
      <c r="T41" s="47">
        <v>0.31001157407407415</v>
      </c>
      <c r="U41" s="110">
        <v>15</v>
      </c>
      <c r="V41" s="111">
        <v>27.430510413693</v>
      </c>
      <c r="W41" s="112"/>
      <c r="X41" s="115"/>
      <c r="Y41" s="294"/>
      <c r="Z41" s="295"/>
      <c r="AA41" s="116">
        <f t="shared" si="14"/>
        <v>-259.58993317281966</v>
      </c>
      <c r="AB41" s="109">
        <f t="shared" si="15"/>
        <v>0.92133638388702432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3614</v>
      </c>
      <c r="G42" s="102">
        <f t="shared" si="16"/>
        <v>50704.42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2762.0903043486278</v>
      </c>
      <c r="N42" s="105">
        <f t="shared" si="10"/>
        <v>920.69676811620923</v>
      </c>
      <c r="O42" s="107">
        <f t="shared" si="11"/>
        <v>0</v>
      </c>
      <c r="P42" s="108">
        <f t="shared" si="12"/>
        <v>-79.303231883790772</v>
      </c>
      <c r="Q42" s="109">
        <f t="shared" si="13"/>
        <v>0.92069676811620926</v>
      </c>
      <c r="R42" s="303"/>
      <c r="S42" s="46">
        <v>0.32013888888888897</v>
      </c>
      <c r="T42" s="47">
        <v>0.37465277777777783</v>
      </c>
      <c r="U42" s="110">
        <v>14.583333333333348</v>
      </c>
      <c r="V42" s="111">
        <v>78.505760531655199</v>
      </c>
      <c r="W42" s="112"/>
      <c r="X42" s="115"/>
      <c r="Y42" s="294"/>
      <c r="Z42" s="295"/>
      <c r="AA42" s="116">
        <f t="shared" si="14"/>
        <v>-237.9096956513722</v>
      </c>
      <c r="AB42" s="109">
        <f t="shared" si="15"/>
        <v>0.92069676811620926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5007</v>
      </c>
      <c r="G43" s="102">
        <f t="shared" si="16"/>
        <v>71499.959999999992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3238.4652368905454</v>
      </c>
      <c r="N43" s="105">
        <f t="shared" si="10"/>
        <v>1079.4884122968485</v>
      </c>
      <c r="O43" s="107">
        <f t="shared" si="11"/>
        <v>0</v>
      </c>
      <c r="P43" s="108">
        <f t="shared" si="12"/>
        <v>-120.51158770315146</v>
      </c>
      <c r="Q43" s="109">
        <f t="shared" si="13"/>
        <v>0.89957367691404044</v>
      </c>
      <c r="R43" s="303"/>
      <c r="S43" s="46">
        <v>0.38472222222222235</v>
      </c>
      <c r="T43" s="47">
        <v>0.4491319444444446</v>
      </c>
      <c r="U43" s="110">
        <v>14.500000000000108</v>
      </c>
      <c r="V43" s="111">
        <v>92.766164841853353</v>
      </c>
      <c r="W43" s="112"/>
      <c r="X43" s="115"/>
      <c r="Y43" s="294"/>
      <c r="Z43" s="295"/>
      <c r="AA43" s="116">
        <f t="shared" si="14"/>
        <v>-361.53476310945462</v>
      </c>
      <c r="AB43" s="109">
        <f t="shared" si="15"/>
        <v>0.89957367691404033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3105.2628908597899</v>
      </c>
      <c r="N55" s="137">
        <f t="shared" ref="N55:N62" si="21">M55/L55</f>
        <v>913.31261495876174</v>
      </c>
      <c r="O55" s="138">
        <f t="shared" ref="O55:O62" si="22">L55-I55</f>
        <v>0</v>
      </c>
      <c r="P55" s="139">
        <f t="shared" ref="P55:P62" si="23">N55-K55</f>
        <v>-92.569737982414722</v>
      </c>
      <c r="Q55" s="140">
        <f t="shared" ref="Q55:Q62" si="24">N55/K55</f>
        <v>0.90797160551455847</v>
      </c>
      <c r="R55" s="304"/>
      <c r="S55" s="141">
        <v>0.25</v>
      </c>
      <c r="T55" s="142">
        <v>0.4491319444444446</v>
      </c>
      <c r="U55" s="143"/>
      <c r="V55" s="165"/>
      <c r="W55" s="98"/>
      <c r="X55" s="68"/>
      <c r="Y55" s="290"/>
      <c r="Z55" s="291"/>
      <c r="AA55" s="167">
        <f t="shared" ref="AA55:AA62" si="25">M55-J55</f>
        <v>-314.73710914021012</v>
      </c>
      <c r="AB55" s="140">
        <f t="shared" ref="AB55:AB62" si="26">M55/J55</f>
        <v>0.90797160551455847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620</v>
      </c>
      <c r="G56" s="147">
        <f t="shared" ref="G56:G62" si="27">E56*F56</f>
        <v>15518.6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3239.5669961598087</v>
      </c>
      <c r="N56" s="151">
        <f t="shared" si="21"/>
        <v>647.91339923196176</v>
      </c>
      <c r="O56" s="153">
        <f t="shared" si="22"/>
        <v>0</v>
      </c>
      <c r="P56" s="154">
        <f t="shared" si="23"/>
        <v>-72.086600768038238</v>
      </c>
      <c r="Q56" s="155">
        <f t="shared" si="24"/>
        <v>0.89987972115550241</v>
      </c>
      <c r="R56" s="302">
        <f>Q72</f>
        <v>0.90242891401184933</v>
      </c>
      <c r="S56" s="156">
        <v>0.25</v>
      </c>
      <c r="T56" s="157">
        <v>0.25796296296296295</v>
      </c>
      <c r="U56" s="158"/>
      <c r="V56" s="159">
        <v>11.48301610804684</v>
      </c>
      <c r="W56" s="157"/>
      <c r="X56" s="168"/>
      <c r="Y56" s="305"/>
      <c r="Z56" s="306"/>
      <c r="AA56" s="114">
        <f t="shared" si="25"/>
        <v>-360.4330038401913</v>
      </c>
      <c r="AB56" s="155">
        <f t="shared" si="26"/>
        <v>0.89987972115550241</v>
      </c>
      <c r="AC56" s="307">
        <f>AB72</f>
        <v>0.90242891401184921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948</v>
      </c>
      <c r="G57" s="102">
        <f t="shared" si="27"/>
        <v>19642.559999999998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3240.4361428160655</v>
      </c>
      <c r="N57" s="105">
        <f t="shared" si="21"/>
        <v>1080.1453809386885</v>
      </c>
      <c r="O57" s="107">
        <f t="shared" si="22"/>
        <v>0</v>
      </c>
      <c r="P57" s="108">
        <f t="shared" si="23"/>
        <v>-119.8546190613115</v>
      </c>
      <c r="Q57" s="109">
        <f t="shared" si="24"/>
        <v>0.90012115078224042</v>
      </c>
      <c r="R57" s="303"/>
      <c r="S57" s="46">
        <v>0.26805555555555555</v>
      </c>
      <c r="T57" s="47">
        <v>0.28024305555555556</v>
      </c>
      <c r="U57" s="110">
        <v>14.53333333333334</v>
      </c>
      <c r="V57" s="111">
        <v>17.553192685528145</v>
      </c>
      <c r="W57" s="112"/>
      <c r="X57" s="13"/>
      <c r="Y57" s="294"/>
      <c r="Z57" s="295"/>
      <c r="AA57" s="116">
        <f t="shared" si="25"/>
        <v>-359.56385718393449</v>
      </c>
      <c r="AB57" s="109">
        <f t="shared" si="26"/>
        <v>0.90012115078224042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1530</v>
      </c>
      <c r="G58" s="102">
        <f t="shared" si="27"/>
        <v>27815.399999999998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3241.0356310719189</v>
      </c>
      <c r="N58" s="105">
        <f t="shared" si="21"/>
        <v>1080.3452103573063</v>
      </c>
      <c r="O58" s="107">
        <f t="shared" si="22"/>
        <v>0</v>
      </c>
      <c r="P58" s="108">
        <f t="shared" si="23"/>
        <v>-119.65478964269369</v>
      </c>
      <c r="Q58" s="109">
        <f t="shared" si="24"/>
        <v>0.90028767529775522</v>
      </c>
      <c r="R58" s="303"/>
      <c r="S58" s="46">
        <v>0.2902777777777778</v>
      </c>
      <c r="T58" s="47">
        <v>0.30994212962962964</v>
      </c>
      <c r="U58" s="110">
        <v>15</v>
      </c>
      <c r="V58" s="111">
        <v>28.324279782644251</v>
      </c>
      <c r="W58" s="112"/>
      <c r="X58" s="13"/>
      <c r="Y58" s="294"/>
      <c r="Z58" s="295"/>
      <c r="AA58" s="116">
        <f t="shared" si="25"/>
        <v>-358.96436892808106</v>
      </c>
      <c r="AB58" s="109">
        <f t="shared" si="26"/>
        <v>0.90028767529775522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1238</v>
      </c>
      <c r="G59" s="102">
        <f t="shared" si="27"/>
        <v>37140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3237.6306743701648</v>
      </c>
      <c r="N59" s="105">
        <f t="shared" si="21"/>
        <v>809.4076685925412</v>
      </c>
      <c r="O59" s="107">
        <f t="shared" si="22"/>
        <v>0</v>
      </c>
      <c r="P59" s="108">
        <f t="shared" si="23"/>
        <v>-90.592331407458801</v>
      </c>
      <c r="Q59" s="109">
        <f t="shared" si="24"/>
        <v>0.8993418539917124</v>
      </c>
      <c r="R59" s="303"/>
      <c r="S59" s="46">
        <v>0.32013888888888892</v>
      </c>
      <c r="T59" s="47">
        <v>0.33606481481481487</v>
      </c>
      <c r="U59" s="110">
        <v>14.683333333333364</v>
      </c>
      <c r="V59" s="111">
        <v>22.942703313264762</v>
      </c>
      <c r="W59" s="112"/>
      <c r="X59" s="115"/>
      <c r="Y59" s="294"/>
      <c r="Z59" s="295"/>
      <c r="AA59" s="116">
        <f t="shared" si="25"/>
        <v>-362.3693256298352</v>
      </c>
      <c r="AB59" s="109">
        <f t="shared" si="26"/>
        <v>0.8993418539917124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977</v>
      </c>
      <c r="G60" s="102">
        <f t="shared" si="27"/>
        <v>29310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3037.2079198342371</v>
      </c>
      <c r="N60" s="105">
        <f t="shared" si="21"/>
        <v>759.30197995855929</v>
      </c>
      <c r="O60" s="107">
        <f t="shared" si="22"/>
        <v>0</v>
      </c>
      <c r="P60" s="108">
        <f t="shared" si="23"/>
        <v>-65.698020041440714</v>
      </c>
      <c r="Q60" s="109">
        <f t="shared" si="24"/>
        <v>0.92036603631340519</v>
      </c>
      <c r="R60" s="303"/>
      <c r="S60" s="46">
        <v>0.34583333333333338</v>
      </c>
      <c r="T60" s="47">
        <v>0.35923611111111114</v>
      </c>
      <c r="U60" s="110">
        <v>15</v>
      </c>
      <c r="V60" s="111">
        <v>19.300621342775678</v>
      </c>
      <c r="W60" s="112"/>
      <c r="X60" s="115"/>
      <c r="Y60" s="294"/>
      <c r="Z60" s="295"/>
      <c r="AA60" s="116">
        <f t="shared" si="25"/>
        <v>-262.79208016576285</v>
      </c>
      <c r="AB60" s="109">
        <f t="shared" si="26"/>
        <v>0.92036603631340519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1542</v>
      </c>
      <c r="G61" s="120">
        <f t="shared" si="27"/>
        <v>42374.16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3235.6858765915877</v>
      </c>
      <c r="N61" s="105">
        <f t="shared" si="21"/>
        <v>647.13717531831753</v>
      </c>
      <c r="O61" s="107">
        <f t="shared" si="22"/>
        <v>0</v>
      </c>
      <c r="P61" s="108">
        <f t="shared" si="23"/>
        <v>-72.862824681682469</v>
      </c>
      <c r="Q61" s="109">
        <f t="shared" si="24"/>
        <v>0.89880163238655209</v>
      </c>
      <c r="R61" s="303"/>
      <c r="S61" s="46">
        <v>0.36944444444444452</v>
      </c>
      <c r="T61" s="119">
        <v>0.38929398148148153</v>
      </c>
      <c r="U61" s="110">
        <v>14.70000000000006</v>
      </c>
      <c r="V61" s="111">
        <v>28.593628531536837</v>
      </c>
      <c r="W61" s="112"/>
      <c r="X61" s="49"/>
      <c r="Y61" s="294"/>
      <c r="Z61" s="295"/>
      <c r="AA61" s="116">
        <f t="shared" si="25"/>
        <v>-364.31412340841234</v>
      </c>
      <c r="AB61" s="109">
        <f t="shared" si="26"/>
        <v>0.89880163238655209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4063</v>
      </c>
      <c r="G62" s="120">
        <f t="shared" si="27"/>
        <v>67689.58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3238.9167180512682</v>
      </c>
      <c r="N62" s="105">
        <f t="shared" si="21"/>
        <v>647.78334361025361</v>
      </c>
      <c r="O62" s="122">
        <f t="shared" si="22"/>
        <v>0</v>
      </c>
      <c r="P62" s="123">
        <f t="shared" si="23"/>
        <v>-72.21665638974639</v>
      </c>
      <c r="Q62" s="124">
        <f t="shared" si="24"/>
        <v>0.8996990883475745</v>
      </c>
      <c r="R62" s="303"/>
      <c r="S62" s="46">
        <v>0.39930555555555564</v>
      </c>
      <c r="T62" s="119">
        <v>0.45156250000000009</v>
      </c>
      <c r="U62" s="110">
        <v>15</v>
      </c>
      <c r="V62" s="111">
        <v>75.265905616329974</v>
      </c>
      <c r="W62" s="112"/>
      <c r="X62" s="115"/>
      <c r="Y62" s="294"/>
      <c r="Z62" s="295"/>
      <c r="AA62" s="116">
        <f t="shared" si="25"/>
        <v>-361.08328194873184</v>
      </c>
      <c r="AB62" s="109">
        <f t="shared" si="26"/>
        <v>0.8996990883475745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3210.0685655564353</v>
      </c>
      <c r="N72" s="137">
        <f>M72/L72</f>
        <v>774.84413651362229</v>
      </c>
      <c r="O72" s="138">
        <f>L72-I72</f>
        <v>0</v>
      </c>
      <c r="P72" s="139">
        <f>N72-K72</f>
        <v>-83.776553141550039</v>
      </c>
      <c r="Q72" s="140">
        <f>N72/K72</f>
        <v>0.90242891401184933</v>
      </c>
      <c r="R72" s="304"/>
      <c r="S72" s="141">
        <v>0.25</v>
      </c>
      <c r="T72" s="142">
        <v>0.45156250000000009</v>
      </c>
      <c r="U72" s="143"/>
      <c r="V72" s="165"/>
      <c r="W72" s="166"/>
      <c r="X72" s="137"/>
      <c r="Y72" s="290"/>
      <c r="Z72" s="291"/>
      <c r="AA72" s="167">
        <f>M72-J72</f>
        <v>-347.07429158642208</v>
      </c>
      <c r="AB72" s="140">
        <f>M72/J72</f>
        <v>0.90242891401184921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1080</v>
      </c>
      <c r="G73" s="147">
        <f t="shared" ref="G73:G74" si="32">E73*F73</f>
        <v>30855.599999999999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3120.809793169266</v>
      </c>
      <c r="N73" s="151">
        <f>M73/L73</f>
        <v>260.06748276410548</v>
      </c>
      <c r="O73" s="153">
        <f>L73-I73</f>
        <v>0</v>
      </c>
      <c r="P73" s="154">
        <f>N73-K73</f>
        <v>-39.932517235894522</v>
      </c>
      <c r="Q73" s="155">
        <f>N73/K73</f>
        <v>0.86689160921368491</v>
      </c>
      <c r="R73" s="302">
        <f>Q89</f>
        <v>0.88599697304296676</v>
      </c>
      <c r="S73" s="156">
        <v>0.70833333333333337</v>
      </c>
      <c r="T73" s="157">
        <v>0.72274305555555562</v>
      </c>
      <c r="U73" s="158"/>
      <c r="V73" s="159">
        <v>20.763841532999631</v>
      </c>
      <c r="W73" s="157"/>
      <c r="X73" s="168"/>
      <c r="Y73" s="305"/>
      <c r="Z73" s="306"/>
      <c r="AA73" s="114">
        <f>M73-J73</f>
        <v>-479.19020683073404</v>
      </c>
      <c r="AB73" s="155">
        <f>M73/J73</f>
        <v>0.86689160921368502</v>
      </c>
      <c r="AC73" s="307">
        <f>AB89</f>
        <v>0.88599697304296665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275</v>
      </c>
      <c r="G74" s="102">
        <f t="shared" si="32"/>
        <v>4870.25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3258.3684127400938</v>
      </c>
      <c r="N74" s="105">
        <f>M74/L74</f>
        <v>651.67368254801875</v>
      </c>
      <c r="O74" s="107">
        <f>L74-I74</f>
        <v>0</v>
      </c>
      <c r="P74" s="108">
        <f>N74-K74</f>
        <v>-68.326317451981254</v>
      </c>
      <c r="Q74" s="109">
        <f>N74/K74</f>
        <v>0.90510233687224828</v>
      </c>
      <c r="R74" s="303"/>
      <c r="S74" s="46">
        <v>0.72569444444444442</v>
      </c>
      <c r="T74" s="47">
        <v>0.72920138888888886</v>
      </c>
      <c r="U74" s="110">
        <v>5</v>
      </c>
      <c r="V74" s="111">
        <v>5.0638841008541702</v>
      </c>
      <c r="W74" s="112"/>
      <c r="X74" s="13"/>
      <c r="Y74" s="294"/>
      <c r="Z74" s="295"/>
      <c r="AA74" s="116">
        <f>M74-J74</f>
        <v>-341.63158725990615</v>
      </c>
      <c r="AB74" s="109">
        <f>M74/J74</f>
        <v>0.90510233687224828</v>
      </c>
      <c r="AC74" s="308"/>
    </row>
    <row r="75" spans="1:29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3"/>
      <c r="Y75" s="294"/>
      <c r="Z75" s="295"/>
      <c r="AA75" s="116"/>
      <c r="AB75" s="109"/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8.5</v>
      </c>
      <c r="J89" s="136">
        <f t="shared" si="33"/>
        <v>3600</v>
      </c>
      <c r="K89" s="137">
        <f t="shared" ref="K89" si="34">J89/I89</f>
        <v>423.52941176470586</v>
      </c>
      <c r="L89" s="135">
        <f t="shared" ref="L89:M89" si="35">AVERAGE(L73:L88)</f>
        <v>8.5</v>
      </c>
      <c r="M89" s="136">
        <f t="shared" si="35"/>
        <v>3189.5891029546801</v>
      </c>
      <c r="N89" s="137">
        <f>M89/L89</f>
        <v>375.24577681819767</v>
      </c>
      <c r="O89" s="138">
        <f>L89-I89</f>
        <v>0</v>
      </c>
      <c r="P89" s="139">
        <f>N89-K89</f>
        <v>-48.283634946508187</v>
      </c>
      <c r="Q89" s="140">
        <f>N89/K89</f>
        <v>0.88599697304296676</v>
      </c>
      <c r="R89" s="304"/>
      <c r="S89" s="141">
        <v>0.70833333333333337</v>
      </c>
      <c r="T89" s="142">
        <v>0.72920138888888886</v>
      </c>
      <c r="U89" s="143"/>
      <c r="V89" s="165"/>
      <c r="W89" s="166"/>
      <c r="X89" s="137"/>
      <c r="Y89" s="290"/>
      <c r="Z89" s="291"/>
      <c r="AA89" s="167">
        <f>M89-J89</f>
        <v>-410.41089704531987</v>
      </c>
      <c r="AB89" s="140">
        <f>M89/J89</f>
        <v>0.88599697304296665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136</v>
      </c>
      <c r="D90" s="301"/>
      <c r="E90" s="146">
        <v>24.54</v>
      </c>
      <c r="F90" s="96">
        <v>918</v>
      </c>
      <c r="G90" s="147">
        <f t="shared" ref="G90:G93" si="36">E90*F90</f>
        <v>22527.719999999998</v>
      </c>
      <c r="H90" s="148"/>
      <c r="I90" s="149">
        <v>4</v>
      </c>
      <c r="J90" s="150">
        <v>3000</v>
      </c>
      <c r="K90" s="151">
        <f>J90/I90</f>
        <v>750</v>
      </c>
      <c r="L90" s="152">
        <v>4</v>
      </c>
      <c r="M90" s="150">
        <f>F90/V90*60</f>
        <v>2761.7535515561908</v>
      </c>
      <c r="N90" s="151">
        <f>M90/L90</f>
        <v>690.4383878890477</v>
      </c>
      <c r="O90" s="153">
        <f>L90-I90</f>
        <v>0</v>
      </c>
      <c r="P90" s="154">
        <f>N90-K90</f>
        <v>-59.561612110952296</v>
      </c>
      <c r="Q90" s="155">
        <f>N90/K90</f>
        <v>0.92058451718539691</v>
      </c>
      <c r="R90" s="302">
        <f>Q106</f>
        <v>0.92030288930550164</v>
      </c>
      <c r="S90" s="156">
        <v>0.70833333333333337</v>
      </c>
      <c r="T90" s="157">
        <v>0.72217592592592594</v>
      </c>
      <c r="U90" s="158"/>
      <c r="V90" s="159">
        <v>19.943850518075212</v>
      </c>
      <c r="W90" s="160"/>
      <c r="X90" s="161"/>
      <c r="Y90" s="305"/>
      <c r="Z90" s="306"/>
      <c r="AA90" s="114">
        <f>M90-J90</f>
        <v>-238.24644844380919</v>
      </c>
      <c r="AB90" s="155">
        <f>M90/J90</f>
        <v>0.92058451718539691</v>
      </c>
      <c r="AC90" s="307">
        <f>AB106</f>
        <v>0.92030288930550164</v>
      </c>
    </row>
    <row r="91" spans="1:29" ht="15.75" customHeight="1">
      <c r="A91" s="297"/>
      <c r="B91" s="99" t="s">
        <v>118</v>
      </c>
      <c r="C91" s="292" t="s">
        <v>224</v>
      </c>
      <c r="D91" s="293"/>
      <c r="E91" s="100">
        <v>24.33</v>
      </c>
      <c r="F91" s="101">
        <v>861</v>
      </c>
      <c r="G91" s="102">
        <f t="shared" si="36"/>
        <v>20948.129999999997</v>
      </c>
      <c r="H91" s="26"/>
      <c r="I91" s="103">
        <v>4</v>
      </c>
      <c r="J91" s="104">
        <v>3000</v>
      </c>
      <c r="K91" s="105">
        <f t="shared" ref="K91:K132" si="37">J91/I91</f>
        <v>750</v>
      </c>
      <c r="L91" s="106">
        <v>4</v>
      </c>
      <c r="M91" s="104">
        <f>F91/V91*60</f>
        <v>2759.3950725705654</v>
      </c>
      <c r="N91" s="105">
        <f>M91/L91</f>
        <v>689.84876814264135</v>
      </c>
      <c r="O91" s="107">
        <f>L91-I91</f>
        <v>0</v>
      </c>
      <c r="P91" s="108">
        <f>N91-K91</f>
        <v>-60.151231857358653</v>
      </c>
      <c r="Q91" s="109">
        <f>N91/K91</f>
        <v>0.91979835752352179</v>
      </c>
      <c r="R91" s="303"/>
      <c r="S91" s="46">
        <v>0.72499999999999998</v>
      </c>
      <c r="T91" s="47">
        <v>0.73799768518518516</v>
      </c>
      <c r="U91" s="110">
        <v>5</v>
      </c>
      <c r="V91" s="111">
        <v>18.721494617976241</v>
      </c>
      <c r="W91" s="112"/>
      <c r="X91" s="115"/>
      <c r="Y91" s="294"/>
      <c r="Z91" s="295"/>
      <c r="AA91" s="116">
        <f>M91-J91</f>
        <v>-240.60492742943461</v>
      </c>
      <c r="AB91" s="109">
        <f>M91/J91</f>
        <v>0.91979835752352179</v>
      </c>
      <c r="AC91" s="308"/>
    </row>
    <row r="92" spans="1:29" ht="15.75" customHeight="1">
      <c r="A92" s="297"/>
      <c r="B92" s="99" t="s">
        <v>118</v>
      </c>
      <c r="C92" s="292" t="s">
        <v>260</v>
      </c>
      <c r="D92" s="293"/>
      <c r="E92" s="100">
        <v>22.32</v>
      </c>
      <c r="F92" s="101">
        <v>2356</v>
      </c>
      <c r="G92" s="102">
        <f t="shared" si="36"/>
        <v>52585.919999999998</v>
      </c>
      <c r="H92" s="26"/>
      <c r="I92" s="103">
        <v>5</v>
      </c>
      <c r="J92" s="104">
        <v>3300</v>
      </c>
      <c r="K92" s="105">
        <f t="shared" si="37"/>
        <v>660</v>
      </c>
      <c r="L92" s="106">
        <v>5</v>
      </c>
      <c r="M92" s="104">
        <f>F92/V92*60</f>
        <v>3038.3732460988517</v>
      </c>
      <c r="N92" s="105">
        <f>M92/L92</f>
        <v>607.67464921977034</v>
      </c>
      <c r="O92" s="107">
        <f>L92-I92</f>
        <v>0</v>
      </c>
      <c r="P92" s="108">
        <f>N92-K92</f>
        <v>-52.325350780229655</v>
      </c>
      <c r="Q92" s="109">
        <f>N92/K92</f>
        <v>0.9207191654845005</v>
      </c>
      <c r="R92" s="303"/>
      <c r="S92" s="46">
        <v>0.74097222222222214</v>
      </c>
      <c r="T92" s="47">
        <v>0.7732754629629629</v>
      </c>
      <c r="U92" s="110">
        <v>5</v>
      </c>
      <c r="V92" s="111">
        <v>46.524896235674973</v>
      </c>
      <c r="W92" s="112"/>
      <c r="X92" s="115"/>
      <c r="Y92" s="294"/>
      <c r="Z92" s="295"/>
      <c r="AA92" s="116">
        <f>M92-J92</f>
        <v>-261.62675390114828</v>
      </c>
      <c r="AB92" s="109">
        <f>M92/J92</f>
        <v>0.9207191654845005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4183</v>
      </c>
      <c r="G93" s="102">
        <f t="shared" si="36"/>
        <v>74833.87</v>
      </c>
      <c r="H93" s="26"/>
      <c r="I93" s="103">
        <v>4</v>
      </c>
      <c r="J93" s="104">
        <v>3300</v>
      </c>
      <c r="K93" s="105">
        <f t="shared" si="37"/>
        <v>825</v>
      </c>
      <c r="L93" s="106">
        <v>4</v>
      </c>
      <c r="M93" s="104">
        <f>F93/V93*60</f>
        <v>3036.2945350237133</v>
      </c>
      <c r="N93" s="105">
        <f>M93/L93</f>
        <v>759.07363375592831</v>
      </c>
      <c r="O93" s="107">
        <f>L93-I93</f>
        <v>0</v>
      </c>
      <c r="P93" s="108">
        <f>N93-K93</f>
        <v>-65.926366244071687</v>
      </c>
      <c r="Q93" s="109">
        <f>N93/K93</f>
        <v>0.9200892530374889</v>
      </c>
      <c r="R93" s="303"/>
      <c r="S93" s="46">
        <v>0.7763888888888888</v>
      </c>
      <c r="T93" s="47">
        <v>0.83378472222222211</v>
      </c>
      <c r="U93" s="110">
        <v>5</v>
      </c>
      <c r="V93" s="111">
        <v>82.659965001728608</v>
      </c>
      <c r="W93" s="112"/>
      <c r="X93" s="115"/>
      <c r="Y93" s="294"/>
      <c r="Z93" s="295"/>
      <c r="AA93" s="116">
        <f>M93-J93</f>
        <v>-263.70546497628675</v>
      </c>
      <c r="AB93" s="109">
        <f>M93/J93</f>
        <v>0.9200892530374889</v>
      </c>
      <c r="AC93" s="308"/>
    </row>
    <row r="94" spans="1:29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15"/>
      <c r="Y94" s="294"/>
      <c r="Z94" s="295"/>
      <c r="AA94" s="116"/>
      <c r="AB94" s="109"/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38">AVERAGE(I90:I105)</f>
        <v>4.25</v>
      </c>
      <c r="J106" s="136">
        <f t="shared" si="38"/>
        <v>3150</v>
      </c>
      <c r="K106" s="137">
        <f t="shared" ref="K106" si="39">J106/I106</f>
        <v>741.17647058823525</v>
      </c>
      <c r="L106" s="135">
        <f t="shared" ref="L106:M106" si="40">AVERAGE(L90:L105)</f>
        <v>4.25</v>
      </c>
      <c r="M106" s="136">
        <f t="shared" si="40"/>
        <v>2898.9541013123303</v>
      </c>
      <c r="N106" s="137">
        <f t="shared" ref="N106:N111" si="41">M106/L106</f>
        <v>682.10684736760709</v>
      </c>
      <c r="O106" s="138">
        <f t="shared" ref="O106:O111" si="42">L106-I106</f>
        <v>0</v>
      </c>
      <c r="P106" s="139">
        <f t="shared" ref="P106:P111" si="43">N106-K106</f>
        <v>-59.069623220628159</v>
      </c>
      <c r="Q106" s="140">
        <f t="shared" ref="Q106:Q111" si="44">N106/K106</f>
        <v>0.92030288930550164</v>
      </c>
      <c r="R106" s="304"/>
      <c r="S106" s="141">
        <v>0.70833333333333337</v>
      </c>
      <c r="T106" s="142">
        <v>0.83378472222222211</v>
      </c>
      <c r="U106" s="143"/>
      <c r="V106" s="165"/>
      <c r="W106" s="98"/>
      <c r="X106" s="68"/>
      <c r="Y106" s="290"/>
      <c r="Z106" s="291"/>
      <c r="AA106" s="167">
        <f t="shared" ref="AA106:AA111" si="45">M106-J106</f>
        <v>-251.04589868766971</v>
      </c>
      <c r="AB106" s="140">
        <f t="shared" ref="AB106:AB111" si="46">M106/J106</f>
        <v>0.92030288930550164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1508</v>
      </c>
      <c r="G107" s="147">
        <f t="shared" ref="G107:G111" si="47">E107*F107</f>
        <v>27415.439999999999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>F107/V107*60</f>
        <v>2762.3514132305527</v>
      </c>
      <c r="N107" s="151">
        <f t="shared" si="41"/>
        <v>920.78380441018419</v>
      </c>
      <c r="O107" s="153">
        <f t="shared" si="42"/>
        <v>0</v>
      </c>
      <c r="P107" s="154">
        <f t="shared" si="43"/>
        <v>-79.216195589815811</v>
      </c>
      <c r="Q107" s="155">
        <f t="shared" si="44"/>
        <v>0.92078380441018415</v>
      </c>
      <c r="R107" s="302">
        <f>Q123</f>
        <v>0.90711161573686772</v>
      </c>
      <c r="S107" s="156">
        <v>0.72777777777777786</v>
      </c>
      <c r="T107" s="157">
        <v>0.75052083333333341</v>
      </c>
      <c r="U107" s="158"/>
      <c r="V107" s="159">
        <v>32.754702955835803</v>
      </c>
      <c r="W107" s="160"/>
      <c r="X107" s="161"/>
      <c r="Y107" s="305"/>
      <c r="Z107" s="306"/>
      <c r="AA107" s="114">
        <f t="shared" si="45"/>
        <v>-237.64858676944732</v>
      </c>
      <c r="AB107" s="155">
        <f t="shared" si="46"/>
        <v>0.92078380441018426</v>
      </c>
      <c r="AC107" s="307">
        <f>AB123</f>
        <v>0.90711161573686772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954</v>
      </c>
      <c r="G108" s="102">
        <f t="shared" si="47"/>
        <v>17343.72</v>
      </c>
      <c r="H108" s="26"/>
      <c r="I108" s="103">
        <v>3</v>
      </c>
      <c r="J108" s="104">
        <v>3600</v>
      </c>
      <c r="K108" s="105">
        <f t="shared" si="37"/>
        <v>1200</v>
      </c>
      <c r="L108" s="106">
        <v>3</v>
      </c>
      <c r="M108" s="104">
        <f>F108/V108*60</f>
        <v>3238.3311194961352</v>
      </c>
      <c r="N108" s="105">
        <f t="shared" si="41"/>
        <v>1079.4437064987117</v>
      </c>
      <c r="O108" s="107">
        <f t="shared" si="42"/>
        <v>0</v>
      </c>
      <c r="P108" s="108">
        <f t="shared" si="43"/>
        <v>-120.55629350128834</v>
      </c>
      <c r="Q108" s="109">
        <f t="shared" si="44"/>
        <v>0.8995364220822597</v>
      </c>
      <c r="R108" s="303"/>
      <c r="S108" s="46">
        <v>0.76041666666666674</v>
      </c>
      <c r="T108" s="47">
        <v>0.77268518518518525</v>
      </c>
      <c r="U108" s="110">
        <v>15</v>
      </c>
      <c r="V108" s="111">
        <v>17.675771219129128</v>
      </c>
      <c r="W108" s="112"/>
      <c r="X108" s="115"/>
      <c r="Y108" s="294"/>
      <c r="Z108" s="295"/>
      <c r="AA108" s="116">
        <f t="shared" si="45"/>
        <v>-361.66888050386478</v>
      </c>
      <c r="AB108" s="109">
        <f t="shared" si="46"/>
        <v>0.89953642208225981</v>
      </c>
      <c r="AC108" s="308"/>
    </row>
    <row r="109" spans="1:29" ht="15.75" customHeight="1">
      <c r="A109" s="311"/>
      <c r="B109" s="99" t="s">
        <v>118</v>
      </c>
      <c r="C109" s="292" t="s">
        <v>143</v>
      </c>
      <c r="D109" s="293"/>
      <c r="E109" s="100">
        <v>14.28</v>
      </c>
      <c r="F109" s="101">
        <v>2945</v>
      </c>
      <c r="G109" s="102">
        <f t="shared" si="47"/>
        <v>42054.6</v>
      </c>
      <c r="H109" s="26">
        <v>2</v>
      </c>
      <c r="I109" s="103">
        <v>3</v>
      </c>
      <c r="J109" s="104">
        <v>3600</v>
      </c>
      <c r="K109" s="105">
        <f t="shared" si="37"/>
        <v>1200</v>
      </c>
      <c r="L109" s="106">
        <v>3</v>
      </c>
      <c r="M109" s="104">
        <f>F109/V109*60</f>
        <v>3239.2138040342306</v>
      </c>
      <c r="N109" s="105">
        <f t="shared" si="41"/>
        <v>1079.737934678077</v>
      </c>
      <c r="O109" s="107">
        <f t="shared" si="42"/>
        <v>0</v>
      </c>
      <c r="P109" s="108">
        <f t="shared" si="43"/>
        <v>-120.26206532192305</v>
      </c>
      <c r="Q109" s="109">
        <f t="shared" si="44"/>
        <v>0.89978161223173081</v>
      </c>
      <c r="R109" s="303"/>
      <c r="S109" s="46">
        <v>0.78263888888888888</v>
      </c>
      <c r="T109" s="47">
        <v>0.82052083333333337</v>
      </c>
      <c r="U109" s="110">
        <v>15</v>
      </c>
      <c r="V109" s="111">
        <v>54.550273828770301</v>
      </c>
      <c r="W109" s="112"/>
      <c r="X109" s="115"/>
      <c r="Y109" s="294"/>
      <c r="Z109" s="295"/>
      <c r="AA109" s="116">
        <f t="shared" si="45"/>
        <v>-360.78619596576937</v>
      </c>
      <c r="AB109" s="109">
        <f t="shared" si="46"/>
        <v>0.8997816122317307</v>
      </c>
      <c r="AC109" s="308"/>
    </row>
    <row r="110" spans="1:29" ht="15.75" customHeight="1">
      <c r="A110" s="311"/>
      <c r="B110" s="99" t="s">
        <v>118</v>
      </c>
      <c r="C110" s="292" t="s">
        <v>141</v>
      </c>
      <c r="D110" s="293"/>
      <c r="E110" s="100">
        <v>14.03</v>
      </c>
      <c r="F110" s="101">
        <v>6042</v>
      </c>
      <c r="G110" s="102">
        <f t="shared" si="47"/>
        <v>84769.26</v>
      </c>
      <c r="H110" s="26"/>
      <c r="I110" s="103">
        <v>3</v>
      </c>
      <c r="J110" s="104">
        <v>3000</v>
      </c>
      <c r="K110" s="105">
        <f t="shared" si="37"/>
        <v>1000</v>
      </c>
      <c r="L110" s="106">
        <v>3</v>
      </c>
      <c r="M110" s="104">
        <f>F110/V110*60</f>
        <v>2759.8774452002831</v>
      </c>
      <c r="N110" s="105">
        <f t="shared" si="41"/>
        <v>919.95914840009436</v>
      </c>
      <c r="O110" s="107">
        <f t="shared" si="42"/>
        <v>0</v>
      </c>
      <c r="P110" s="108">
        <f t="shared" si="43"/>
        <v>-80.040851599905636</v>
      </c>
      <c r="Q110" s="109">
        <f t="shared" si="44"/>
        <v>0.91995914840009441</v>
      </c>
      <c r="R110" s="303"/>
      <c r="S110" s="46">
        <v>0.83055555555555549</v>
      </c>
      <c r="T110" s="47">
        <v>0.92177083333333332</v>
      </c>
      <c r="U110" s="110">
        <v>15</v>
      </c>
      <c r="V110" s="111">
        <v>131.35365870338205</v>
      </c>
      <c r="W110" s="112"/>
      <c r="X110" s="115"/>
      <c r="Y110" s="294"/>
      <c r="Z110" s="295"/>
      <c r="AA110" s="116">
        <f t="shared" si="45"/>
        <v>-240.12255479971691</v>
      </c>
      <c r="AB110" s="109">
        <f t="shared" si="46"/>
        <v>0.91995914840009441</v>
      </c>
      <c r="AC110" s="308"/>
    </row>
    <row r="111" spans="1:29" ht="15.75" customHeight="1">
      <c r="A111" s="311"/>
      <c r="B111" s="99" t="s">
        <v>118</v>
      </c>
      <c r="C111" s="292" t="s">
        <v>143</v>
      </c>
      <c r="D111" s="293"/>
      <c r="E111" s="100">
        <v>14.28</v>
      </c>
      <c r="F111" s="101">
        <v>4887</v>
      </c>
      <c r="G111" s="102">
        <f t="shared" si="47"/>
        <v>69786.36</v>
      </c>
      <c r="H111" s="13"/>
      <c r="I111" s="103">
        <v>3</v>
      </c>
      <c r="J111" s="104">
        <v>3600</v>
      </c>
      <c r="K111" s="105">
        <f t="shared" si="37"/>
        <v>1200</v>
      </c>
      <c r="L111" s="106">
        <v>3</v>
      </c>
      <c r="M111" s="104">
        <f>F111/V111*60</f>
        <v>3239.7013624181768</v>
      </c>
      <c r="N111" s="105">
        <f t="shared" si="41"/>
        <v>1079.9004541393922</v>
      </c>
      <c r="O111" s="107">
        <f t="shared" si="42"/>
        <v>0</v>
      </c>
      <c r="P111" s="108">
        <f t="shared" si="43"/>
        <v>-120.0995458606078</v>
      </c>
      <c r="Q111" s="109">
        <f t="shared" si="44"/>
        <v>0.89991704511616011</v>
      </c>
      <c r="R111" s="303"/>
      <c r="S111" s="46">
        <v>0.93194444444444435</v>
      </c>
      <c r="T111" s="47">
        <v>0.99479166666666652</v>
      </c>
      <c r="U111" s="110">
        <v>14.649999999999892</v>
      </c>
      <c r="V111" s="111">
        <v>90.508342343361804</v>
      </c>
      <c r="W111" s="112"/>
      <c r="X111" s="115"/>
      <c r="Y111" s="294"/>
      <c r="Z111" s="295"/>
      <c r="AA111" s="116">
        <f t="shared" si="45"/>
        <v>-360.29863758182319</v>
      </c>
      <c r="AB111" s="109">
        <f t="shared" si="46"/>
        <v>0.89991704511616022</v>
      </c>
      <c r="AC111" s="308"/>
    </row>
    <row r="112" spans="1:29" ht="15.75" customHeight="1">
      <c r="A112" s="311"/>
      <c r="B112" s="99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294"/>
      <c r="Z112" s="295"/>
      <c r="AA112" s="116"/>
      <c r="AB112" s="109"/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48">AVERAGE(I107:I122)</f>
        <v>3</v>
      </c>
      <c r="J123" s="136">
        <f t="shared" si="48"/>
        <v>3360</v>
      </c>
      <c r="K123" s="137">
        <f t="shared" ref="K123" si="49">J123/I123</f>
        <v>1120</v>
      </c>
      <c r="L123" s="135">
        <f t="shared" ref="L123:M123" si="50">AVERAGE(L107:L122)</f>
        <v>3</v>
      </c>
      <c r="M123" s="136">
        <f t="shared" si="50"/>
        <v>3047.8950288758756</v>
      </c>
      <c r="N123" s="137">
        <f t="shared" ref="N123:N132" si="51">M123/L123</f>
        <v>1015.9650096252918</v>
      </c>
      <c r="O123" s="138">
        <f t="shared" ref="O123:O132" si="52">L123-I123</f>
        <v>0</v>
      </c>
      <c r="P123" s="139">
        <f t="shared" ref="P123:P132" si="53">N123-K123</f>
        <v>-104.03499037470817</v>
      </c>
      <c r="Q123" s="140">
        <f t="shared" ref="Q123:Q132" si="54">N123/K123</f>
        <v>0.90711161573686772</v>
      </c>
      <c r="R123" s="304"/>
      <c r="S123" s="141">
        <v>0.72777777777777786</v>
      </c>
      <c r="T123" s="142">
        <v>0.99479166666666652</v>
      </c>
      <c r="U123" s="143"/>
      <c r="V123" s="165"/>
      <c r="W123" s="98"/>
      <c r="X123" s="68"/>
      <c r="Y123" s="290"/>
      <c r="Z123" s="291"/>
      <c r="AA123" s="167">
        <f t="shared" ref="AA123:AA132" si="55">M123-J123</f>
        <v>-312.1049711241244</v>
      </c>
      <c r="AB123" s="140">
        <f t="shared" ref="AB123:AB132" si="56">M123/J123</f>
        <v>0.90711161573686772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134</v>
      </c>
      <c r="D124" s="301"/>
      <c r="E124" s="146">
        <v>16.7</v>
      </c>
      <c r="F124" s="96">
        <v>1074</v>
      </c>
      <c r="G124" s="147">
        <f t="shared" ref="G124:G132" si="57">E124*F124</f>
        <v>17935.8</v>
      </c>
      <c r="H124" s="148"/>
      <c r="I124" s="149">
        <v>3</v>
      </c>
      <c r="J124" s="150">
        <v>3600</v>
      </c>
      <c r="K124" s="151">
        <f>J124/I124</f>
        <v>1200</v>
      </c>
      <c r="L124" s="152">
        <v>3</v>
      </c>
      <c r="M124" s="150">
        <f t="shared" ref="M124:M132" si="58">F124/V124*60</f>
        <v>3238.6756875369397</v>
      </c>
      <c r="N124" s="151">
        <f t="shared" si="51"/>
        <v>1079.5585625123133</v>
      </c>
      <c r="O124" s="153">
        <f t="shared" si="52"/>
        <v>0</v>
      </c>
      <c r="P124" s="154">
        <f t="shared" si="53"/>
        <v>-120.4414374876867</v>
      </c>
      <c r="Q124" s="155">
        <f t="shared" si="54"/>
        <v>0.89963213542692777</v>
      </c>
      <c r="R124" s="302">
        <f>Q140</f>
        <v>0.90000309283629043</v>
      </c>
      <c r="S124" s="156">
        <v>0.70833333333333337</v>
      </c>
      <c r="T124" s="157">
        <v>0.72214120370370372</v>
      </c>
      <c r="U124" s="158"/>
      <c r="V124" s="159">
        <v>19.897021565937514</v>
      </c>
      <c r="W124" s="157"/>
      <c r="X124" s="168"/>
      <c r="Y124" s="305"/>
      <c r="Z124" s="306"/>
      <c r="AA124" s="170">
        <f t="shared" si="55"/>
        <v>-361.32431246306032</v>
      </c>
      <c r="AB124" s="155">
        <f t="shared" si="56"/>
        <v>0.89963213542692766</v>
      </c>
      <c r="AC124" s="307">
        <f>AB140</f>
        <v>0.90000309283629043</v>
      </c>
    </row>
    <row r="125" spans="1:29" ht="15.75" customHeight="1">
      <c r="A125" s="297"/>
      <c r="B125" s="99" t="s">
        <v>118</v>
      </c>
      <c r="C125" s="292" t="s">
        <v>148</v>
      </c>
      <c r="D125" s="293"/>
      <c r="E125" s="100">
        <v>25.03</v>
      </c>
      <c r="F125" s="101">
        <v>1024</v>
      </c>
      <c r="G125" s="102">
        <f t="shared" si="57"/>
        <v>25630.720000000001</v>
      </c>
      <c r="H125" s="26"/>
      <c r="I125" s="103">
        <v>5</v>
      </c>
      <c r="J125" s="104">
        <v>3600</v>
      </c>
      <c r="K125" s="105">
        <f t="shared" si="37"/>
        <v>720</v>
      </c>
      <c r="L125" s="106">
        <v>5</v>
      </c>
      <c r="M125" s="104">
        <f t="shared" si="58"/>
        <v>3237.9487436999584</v>
      </c>
      <c r="N125" s="105">
        <f t="shared" si="51"/>
        <v>647.58974873999171</v>
      </c>
      <c r="O125" s="107">
        <f t="shared" si="52"/>
        <v>0</v>
      </c>
      <c r="P125" s="108">
        <f t="shared" si="53"/>
        <v>-72.410251260008295</v>
      </c>
      <c r="Q125" s="109">
        <f t="shared" si="54"/>
        <v>0.89943020658332185</v>
      </c>
      <c r="R125" s="303"/>
      <c r="S125" s="46">
        <v>0.7319444444444444</v>
      </c>
      <c r="T125" s="47">
        <v>0.74511574074074072</v>
      </c>
      <c r="U125" s="110">
        <v>15</v>
      </c>
      <c r="V125" s="111">
        <v>18.974976092361914</v>
      </c>
      <c r="W125" s="112"/>
      <c r="X125" s="13"/>
      <c r="Y125" s="294"/>
      <c r="Z125" s="295"/>
      <c r="AA125" s="171">
        <f t="shared" si="55"/>
        <v>-362.05125630004159</v>
      </c>
      <c r="AB125" s="109">
        <f t="shared" si="56"/>
        <v>0.89943020658332173</v>
      </c>
      <c r="AC125" s="308"/>
    </row>
    <row r="126" spans="1:29" ht="15.75" customHeight="1">
      <c r="A126" s="297"/>
      <c r="B126" s="99" t="s">
        <v>118</v>
      </c>
      <c r="C126" s="292" t="s">
        <v>147</v>
      </c>
      <c r="D126" s="293"/>
      <c r="E126" s="100">
        <v>24.82</v>
      </c>
      <c r="F126" s="101">
        <v>1552</v>
      </c>
      <c r="G126" s="102">
        <f t="shared" si="57"/>
        <v>38520.639999999999</v>
      </c>
      <c r="H126" s="26"/>
      <c r="I126" s="103">
        <v>5</v>
      </c>
      <c r="J126" s="104">
        <v>3600</v>
      </c>
      <c r="K126" s="105">
        <f t="shared" si="37"/>
        <v>720</v>
      </c>
      <c r="L126" s="106">
        <v>5</v>
      </c>
      <c r="M126" s="104">
        <f t="shared" si="58"/>
        <v>3237.3678044925573</v>
      </c>
      <c r="N126" s="105">
        <f t="shared" si="51"/>
        <v>647.47356089851144</v>
      </c>
      <c r="O126" s="107">
        <f t="shared" si="52"/>
        <v>0</v>
      </c>
      <c r="P126" s="108">
        <f t="shared" si="53"/>
        <v>-72.526439101488563</v>
      </c>
      <c r="Q126" s="109">
        <f t="shared" si="54"/>
        <v>0.89926883458126583</v>
      </c>
      <c r="R126" s="303"/>
      <c r="S126" s="46">
        <v>0.75486111111111098</v>
      </c>
      <c r="T126" s="47">
        <v>0.77482638888888877</v>
      </c>
      <c r="U126" s="110">
        <v>15</v>
      </c>
      <c r="V126" s="111">
        <v>28.764108875974976</v>
      </c>
      <c r="W126" s="112"/>
      <c r="X126" s="13"/>
      <c r="Y126" s="294"/>
      <c r="Z126" s="295"/>
      <c r="AA126" s="171">
        <f t="shared" si="55"/>
        <v>-362.6321955074427</v>
      </c>
      <c r="AB126" s="109">
        <f t="shared" si="56"/>
        <v>0.89926883458126594</v>
      </c>
      <c r="AC126" s="308"/>
    </row>
    <row r="127" spans="1:29" ht="15.75" customHeight="1">
      <c r="A127" s="297"/>
      <c r="B127" s="99" t="s">
        <v>118</v>
      </c>
      <c r="C127" s="292" t="s">
        <v>199</v>
      </c>
      <c r="D127" s="293"/>
      <c r="E127" s="100">
        <v>30</v>
      </c>
      <c r="F127" s="101">
        <v>719</v>
      </c>
      <c r="G127" s="102">
        <f t="shared" si="57"/>
        <v>21570</v>
      </c>
      <c r="H127" s="26">
        <v>2</v>
      </c>
      <c r="I127" s="103">
        <v>4</v>
      </c>
      <c r="J127" s="104">
        <v>3600</v>
      </c>
      <c r="K127" s="105">
        <f t="shared" si="37"/>
        <v>900</v>
      </c>
      <c r="L127" s="106">
        <v>4</v>
      </c>
      <c r="M127" s="104">
        <f t="shared" si="58"/>
        <v>3243.8227022921019</v>
      </c>
      <c r="N127" s="105">
        <f t="shared" si="51"/>
        <v>810.95567557302547</v>
      </c>
      <c r="O127" s="107">
        <f t="shared" si="52"/>
        <v>0</v>
      </c>
      <c r="P127" s="108">
        <f t="shared" si="53"/>
        <v>-89.044324426974526</v>
      </c>
      <c r="Q127" s="109">
        <f t="shared" si="54"/>
        <v>0.90106186174780611</v>
      </c>
      <c r="R127" s="303"/>
      <c r="S127" s="46">
        <v>0.7847222222222221</v>
      </c>
      <c r="T127" s="47">
        <v>0.79394675925925917</v>
      </c>
      <c r="U127" s="110">
        <v>15</v>
      </c>
      <c r="V127" s="111">
        <v>13.299123891548405</v>
      </c>
      <c r="W127" s="112"/>
      <c r="X127" s="13"/>
      <c r="Y127" s="294"/>
      <c r="Z127" s="295"/>
      <c r="AA127" s="171">
        <f t="shared" si="55"/>
        <v>-356.17729770789811</v>
      </c>
      <c r="AB127" s="109">
        <f t="shared" si="56"/>
        <v>0.90106186174780611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1089</v>
      </c>
      <c r="G128" s="102">
        <f t="shared" si="57"/>
        <v>19798.02</v>
      </c>
      <c r="H128" s="26">
        <v>2</v>
      </c>
      <c r="I128" s="103">
        <v>3</v>
      </c>
      <c r="J128" s="104">
        <v>3600</v>
      </c>
      <c r="K128" s="105">
        <f t="shared" si="37"/>
        <v>1200</v>
      </c>
      <c r="L128" s="106">
        <v>3</v>
      </c>
      <c r="M128" s="104">
        <f t="shared" si="58"/>
        <v>3242.7234114390844</v>
      </c>
      <c r="N128" s="105">
        <f t="shared" si="51"/>
        <v>1080.9078038130281</v>
      </c>
      <c r="O128" s="107">
        <f t="shared" si="52"/>
        <v>0</v>
      </c>
      <c r="P128" s="108">
        <f t="shared" si="53"/>
        <v>-119.09219618697193</v>
      </c>
      <c r="Q128" s="109">
        <f t="shared" si="54"/>
        <v>0.90075650317752343</v>
      </c>
      <c r="R128" s="303"/>
      <c r="S128" s="46">
        <v>0.80416666666666647</v>
      </c>
      <c r="T128" s="47">
        <v>0.81814814814814796</v>
      </c>
      <c r="U128" s="110">
        <v>14.716666666666516</v>
      </c>
      <c r="V128" s="111">
        <v>20.149729628344353</v>
      </c>
      <c r="W128" s="112"/>
      <c r="X128" s="115"/>
      <c r="Y128" s="294"/>
      <c r="Z128" s="295"/>
      <c r="AA128" s="171">
        <f t="shared" si="55"/>
        <v>-357.27658856091557</v>
      </c>
      <c r="AB128" s="109">
        <f t="shared" si="56"/>
        <v>0.90075650317752343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2421</v>
      </c>
      <c r="G129" s="120">
        <f t="shared" si="57"/>
        <v>40333.86</v>
      </c>
      <c r="H129" s="26">
        <v>2</v>
      </c>
      <c r="I129" s="103">
        <v>5</v>
      </c>
      <c r="J129" s="104">
        <v>3600</v>
      </c>
      <c r="K129" s="105">
        <f t="shared" si="37"/>
        <v>720</v>
      </c>
      <c r="L129" s="106">
        <v>5</v>
      </c>
      <c r="M129" s="104">
        <f t="shared" si="58"/>
        <v>3236.5078723519914</v>
      </c>
      <c r="N129" s="105">
        <f t="shared" si="51"/>
        <v>647.30157447039824</v>
      </c>
      <c r="O129" s="107">
        <f t="shared" si="52"/>
        <v>0</v>
      </c>
      <c r="P129" s="108">
        <f t="shared" si="53"/>
        <v>-72.698425529601764</v>
      </c>
      <c r="Q129" s="109">
        <f t="shared" si="54"/>
        <v>0.89902996454221973</v>
      </c>
      <c r="R129" s="303"/>
      <c r="S129" s="46">
        <v>0.82847222222222194</v>
      </c>
      <c r="T129" s="119">
        <v>0.8596296296296293</v>
      </c>
      <c r="U129" s="110">
        <v>14.866666666666539</v>
      </c>
      <c r="V129" s="111">
        <v>44.881707608651233</v>
      </c>
      <c r="W129" s="112"/>
      <c r="X129" s="49"/>
      <c r="Y129" s="294"/>
      <c r="Z129" s="295"/>
      <c r="AA129" s="171">
        <f t="shared" si="55"/>
        <v>-363.49212764800859</v>
      </c>
      <c r="AB129" s="109">
        <f t="shared" si="56"/>
        <v>0.89902996454221984</v>
      </c>
      <c r="AC129" s="308"/>
    </row>
    <row r="130" spans="1:29" ht="15.75" customHeight="1">
      <c r="A130" s="298"/>
      <c r="B130" s="99" t="s">
        <v>118</v>
      </c>
      <c r="C130" s="292" t="s">
        <v>199</v>
      </c>
      <c r="D130" s="293"/>
      <c r="E130" s="100">
        <v>30</v>
      </c>
      <c r="F130" s="101">
        <v>981</v>
      </c>
      <c r="G130" s="120">
        <f t="shared" si="57"/>
        <v>29430</v>
      </c>
      <c r="H130" s="26"/>
      <c r="I130" s="103">
        <v>4</v>
      </c>
      <c r="J130" s="104">
        <v>3600</v>
      </c>
      <c r="K130" s="105">
        <f t="shared" si="37"/>
        <v>900</v>
      </c>
      <c r="L130" s="106">
        <v>4</v>
      </c>
      <c r="M130" s="104">
        <f t="shared" si="58"/>
        <v>3243.8227022921019</v>
      </c>
      <c r="N130" s="105">
        <f t="shared" si="51"/>
        <v>810.95567557302547</v>
      </c>
      <c r="O130" s="122">
        <f t="shared" si="52"/>
        <v>0</v>
      </c>
      <c r="P130" s="123">
        <f t="shared" si="53"/>
        <v>-89.044324426974526</v>
      </c>
      <c r="Q130" s="124">
        <f t="shared" si="54"/>
        <v>0.90106186174780611</v>
      </c>
      <c r="R130" s="303"/>
      <c r="S130" s="46">
        <v>0.86944444444444413</v>
      </c>
      <c r="T130" s="119">
        <v>0.88203703703703673</v>
      </c>
      <c r="U130" s="110">
        <v>15</v>
      </c>
      <c r="V130" s="111">
        <v>18.145258049525708</v>
      </c>
      <c r="W130" s="112"/>
      <c r="X130" s="115"/>
      <c r="Y130" s="294"/>
      <c r="Z130" s="295"/>
      <c r="AA130" s="171">
        <f t="shared" si="55"/>
        <v>-356.17729770789811</v>
      </c>
      <c r="AB130" s="109">
        <f t="shared" si="56"/>
        <v>0.90106186174780611</v>
      </c>
      <c r="AC130" s="308"/>
    </row>
    <row r="131" spans="1:29" ht="15.75" customHeight="1">
      <c r="A131" s="298"/>
      <c r="B131" s="99" t="s">
        <v>118</v>
      </c>
      <c r="C131" s="292" t="s">
        <v>145</v>
      </c>
      <c r="D131" s="293"/>
      <c r="E131" s="100">
        <v>18.18</v>
      </c>
      <c r="F131" s="101">
        <v>1688</v>
      </c>
      <c r="G131" s="120">
        <f t="shared" si="57"/>
        <v>30687.84</v>
      </c>
      <c r="H131" s="26"/>
      <c r="I131" s="103">
        <v>3</v>
      </c>
      <c r="J131" s="104">
        <v>3600</v>
      </c>
      <c r="K131" s="105">
        <f t="shared" si="37"/>
        <v>1200</v>
      </c>
      <c r="L131" s="117">
        <v>3</v>
      </c>
      <c r="M131" s="104">
        <f t="shared" si="58"/>
        <v>3242.7234114390849</v>
      </c>
      <c r="N131" s="105">
        <f t="shared" si="51"/>
        <v>1080.9078038130283</v>
      </c>
      <c r="O131" s="122">
        <f t="shared" si="52"/>
        <v>0</v>
      </c>
      <c r="P131" s="123">
        <f t="shared" si="53"/>
        <v>-119.09219618697171</v>
      </c>
      <c r="Q131" s="124">
        <f t="shared" si="54"/>
        <v>0.90075650317752354</v>
      </c>
      <c r="R131" s="303"/>
      <c r="S131" s="46">
        <v>0.89236111111111072</v>
      </c>
      <c r="T131" s="119">
        <v>0.91403935185185148</v>
      </c>
      <c r="U131" s="110">
        <v>14.866666666666539</v>
      </c>
      <c r="V131" s="111">
        <v>31.233006072217872</v>
      </c>
      <c r="W131" s="112"/>
      <c r="X131" s="115"/>
      <c r="Y131" s="294"/>
      <c r="Z131" s="295"/>
      <c r="AA131" s="171">
        <f t="shared" si="55"/>
        <v>-357.27658856091512</v>
      </c>
      <c r="AB131" s="109">
        <f t="shared" si="56"/>
        <v>0.90075650317752354</v>
      </c>
      <c r="AC131" s="308"/>
    </row>
    <row r="132" spans="1:29" ht="15.75" customHeight="1">
      <c r="A132" s="298"/>
      <c r="B132" s="99" t="s">
        <v>118</v>
      </c>
      <c r="C132" s="292" t="s">
        <v>139</v>
      </c>
      <c r="D132" s="293"/>
      <c r="E132" s="100">
        <v>16.66</v>
      </c>
      <c r="F132" s="101">
        <v>3850</v>
      </c>
      <c r="G132" s="120">
        <f t="shared" si="57"/>
        <v>64141</v>
      </c>
      <c r="H132" s="26"/>
      <c r="I132" s="103">
        <v>5</v>
      </c>
      <c r="J132" s="104">
        <v>3600</v>
      </c>
      <c r="K132" s="105">
        <f t="shared" si="37"/>
        <v>720</v>
      </c>
      <c r="L132" s="117">
        <v>5</v>
      </c>
      <c r="M132" s="104">
        <f t="shared" si="58"/>
        <v>3236.5078723519919</v>
      </c>
      <c r="N132" s="105">
        <f t="shared" si="51"/>
        <v>647.30157447039835</v>
      </c>
      <c r="O132" s="122">
        <f t="shared" si="52"/>
        <v>0</v>
      </c>
      <c r="P132" s="123">
        <f t="shared" si="53"/>
        <v>-72.69842552960165</v>
      </c>
      <c r="Q132" s="124">
        <f t="shared" si="54"/>
        <v>0.89902996454221995</v>
      </c>
      <c r="R132" s="303"/>
      <c r="S132" s="46">
        <v>0.92430555555555516</v>
      </c>
      <c r="T132" s="119">
        <v>0.97386574074074039</v>
      </c>
      <c r="U132" s="110">
        <v>14.783333333333299</v>
      </c>
      <c r="V132" s="111">
        <v>71.373223582530869</v>
      </c>
      <c r="W132" s="125"/>
      <c r="X132" s="126"/>
      <c r="Y132" s="294"/>
      <c r="Z132" s="295"/>
      <c r="AA132" s="171">
        <f t="shared" si="55"/>
        <v>-363.49212764800814</v>
      </c>
      <c r="AB132" s="109">
        <f t="shared" si="56"/>
        <v>0.89902996454221995</v>
      </c>
      <c r="AC132" s="308"/>
    </row>
    <row r="133" spans="1:29" ht="15.75" customHeight="1">
      <c r="A133" s="298"/>
      <c r="B133" s="99"/>
      <c r="C133" s="292"/>
      <c r="D133" s="293"/>
      <c r="E133" s="100"/>
      <c r="F133" s="101"/>
      <c r="G133" s="120"/>
      <c r="H133" s="26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25"/>
      <c r="X133" s="126"/>
      <c r="Y133" s="294"/>
      <c r="Z133" s="295"/>
      <c r="AA133" s="171"/>
      <c r="AB133" s="109"/>
      <c r="AC133" s="308"/>
    </row>
    <row r="134" spans="1:29" ht="15.75" customHeight="1">
      <c r="A134" s="298"/>
      <c r="B134" s="99"/>
      <c r="C134" s="292"/>
      <c r="D134" s="293"/>
      <c r="E134" s="100"/>
      <c r="F134" s="101"/>
      <c r="G134" s="120"/>
      <c r="H134" s="26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25"/>
      <c r="X134" s="126"/>
      <c r="Y134" s="294"/>
      <c r="Z134" s="295"/>
      <c r="AA134" s="171"/>
      <c r="AB134" s="109"/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9">AVERAGE(I124:I139)</f>
        <v>4.1111111111111107</v>
      </c>
      <c r="J140" s="136">
        <f t="shared" si="59"/>
        <v>3600</v>
      </c>
      <c r="K140" s="137">
        <f t="shared" ref="K140" si="60">J140/I140</f>
        <v>875.67567567567573</v>
      </c>
      <c r="L140" s="135">
        <f t="shared" ref="L140:M140" si="61">AVERAGE(L124:L139)</f>
        <v>4.1111111111111107</v>
      </c>
      <c r="M140" s="136">
        <f t="shared" si="61"/>
        <v>3240.0111342106457</v>
      </c>
      <c r="N140" s="137">
        <f>M140/L140</f>
        <v>788.11081642961653</v>
      </c>
      <c r="O140" s="138">
        <f>L140-I140</f>
        <v>0</v>
      </c>
      <c r="P140" s="139">
        <f>N140-K140</f>
        <v>-87.5648592460592</v>
      </c>
      <c r="Q140" s="140">
        <f>N140/K140</f>
        <v>0.90000309283629043</v>
      </c>
      <c r="R140" s="304"/>
      <c r="S140" s="141">
        <v>0.70833333333333337</v>
      </c>
      <c r="T140" s="142">
        <v>0.97386574074074039</v>
      </c>
      <c r="U140" s="143"/>
      <c r="V140" s="165"/>
      <c r="W140" s="166"/>
      <c r="X140" s="137"/>
      <c r="Y140" s="290"/>
      <c r="Z140" s="291"/>
      <c r="AA140" s="173">
        <f>M140-J140</f>
        <v>-359.98886578935435</v>
      </c>
      <c r="AB140" s="140">
        <f>M140/J140</f>
        <v>0.90000309283629043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9" priority="1" operator="greaterThan">
      <formula>0</formula>
    </cfRule>
  </conditionalFormatting>
  <conditionalFormatting sqref="P5:P140 AA5:AA140">
    <cfRule type="cellIs" dxfId="688" priority="4" operator="lessThan">
      <formula>0</formula>
    </cfRule>
  </conditionalFormatting>
  <conditionalFormatting sqref="Q5:Q140 AB5:AB140">
    <cfRule type="cellIs" dxfId="687" priority="2" operator="greaterThan">
      <formula>1</formula>
    </cfRule>
    <cfRule type="cellIs" dxfId="686" priority="3" operator="lessThan">
      <formula>0.8</formula>
    </cfRule>
  </conditionalFormatting>
  <conditionalFormatting sqref="AC5:AC6 R5:R140 AC73:AC78">
    <cfRule type="cellIs" dxfId="685" priority="5" operator="lessThan">
      <formula>0.8</formula>
    </cfRule>
  </conditionalFormatting>
  <conditionalFormatting sqref="AC12:AC20">
    <cfRule type="cellIs" dxfId="684" priority="12" operator="lessThan">
      <formula>0.8</formula>
    </cfRule>
  </conditionalFormatting>
  <conditionalFormatting sqref="AC22">
    <cfRule type="cellIs" dxfId="683" priority="11" operator="lessThan">
      <formula>0.8</formula>
    </cfRule>
  </conditionalFormatting>
  <conditionalFormatting sqref="AC39">
    <cfRule type="cellIs" dxfId="682" priority="7" operator="lessThan">
      <formula>0.8</formula>
    </cfRule>
  </conditionalFormatting>
  <conditionalFormatting sqref="AC56:AC61">
    <cfRule type="cellIs" dxfId="681" priority="6" operator="lessThan">
      <formula>0.8</formula>
    </cfRule>
  </conditionalFormatting>
  <conditionalFormatting sqref="AC90">
    <cfRule type="cellIs" dxfId="680" priority="10" operator="lessThan">
      <formula>0.8</formula>
    </cfRule>
  </conditionalFormatting>
  <conditionalFormatting sqref="AC107">
    <cfRule type="cellIs" dxfId="679" priority="9" operator="lessThan">
      <formula>0.8</formula>
    </cfRule>
  </conditionalFormatting>
  <conditionalFormatting sqref="AC124:AC129">
    <cfRule type="cellIs" dxfId="678" priority="8" operator="lessThan">
      <formula>0.8</formula>
    </cfRule>
  </conditionalFormatting>
  <dataValidations count="1">
    <dataValidation type="list" allowBlank="1" showInputMessage="1" showErrorMessage="1" sqref="Y5:Z140" xr:uid="{DF661303-3BED-4E1C-8FE9-84F3DD986AF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9050-AAC5-48A9-9F0E-2E55262D9786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96875</v>
      </c>
      <c r="E1" s="87" t="s">
        <v>3</v>
      </c>
      <c r="F1" s="88">
        <f>SUM(G5:G140)</f>
        <v>4357450.3400000008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46264</v>
      </c>
      <c r="B2" s="348"/>
      <c r="C2" s="91" t="s">
        <v>40</v>
      </c>
      <c r="D2" s="92">
        <f>AVERAGE(N21,N38,N55,N72,N89,N106,N123,N140)</f>
        <v>208.94605621321318</v>
      </c>
      <c r="E2" s="92" t="s">
        <v>91</v>
      </c>
      <c r="F2" s="93">
        <f>F1/D1</f>
        <v>44.98013254193549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3549</v>
      </c>
      <c r="G5" s="147">
        <f t="shared" ref="G5:G7" si="0">E5*F5</f>
        <v>69915.3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1084.527288176849</v>
      </c>
      <c r="N5" s="151">
        <f>M5/L5</f>
        <v>83.42517601360376</v>
      </c>
      <c r="O5" s="153">
        <f>L5-I5</f>
        <v>0</v>
      </c>
      <c r="P5" s="154">
        <f>N5-K5</f>
        <v>-8.8825162940885463</v>
      </c>
      <c r="Q5" s="155">
        <f>N5/K5</f>
        <v>0.90377274014737408</v>
      </c>
      <c r="R5" s="302">
        <f>Q21</f>
        <v>0.90292163082066823</v>
      </c>
      <c r="S5" s="156">
        <v>0.20833333333333334</v>
      </c>
      <c r="T5" s="157">
        <v>0.34467592592592594</v>
      </c>
      <c r="U5" s="158"/>
      <c r="V5" s="159">
        <v>196.34360732219477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-115.47271182315103</v>
      </c>
      <c r="AF5" s="131">
        <f>M5/J5</f>
        <v>0.90377274014737419</v>
      </c>
      <c r="AG5" s="381">
        <f>AF21</f>
        <v>0.90292163082066834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5345</v>
      </c>
      <c r="G6" s="102">
        <f t="shared" si="0"/>
        <v>301618.34999999998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1805.9548219448379</v>
      </c>
      <c r="N6" s="105">
        <f>M6/L6</f>
        <v>75.248117581034919</v>
      </c>
      <c r="O6" s="107">
        <f>L6-I6</f>
        <v>0</v>
      </c>
      <c r="P6" s="108">
        <f>N6-K6</f>
        <v>-8.0852157522984101</v>
      </c>
      <c r="Q6" s="109">
        <f>N6/K6</f>
        <v>0.90297741097241913</v>
      </c>
      <c r="R6" s="303"/>
      <c r="S6" s="46">
        <v>0.34791666666666665</v>
      </c>
      <c r="T6" s="47">
        <v>0.47122685185185187</v>
      </c>
      <c r="U6" s="110">
        <v>4.6666666666666234</v>
      </c>
      <c r="V6" s="111">
        <v>177.57919306898123</v>
      </c>
      <c r="W6" s="112">
        <v>0.47122685185185187</v>
      </c>
      <c r="X6" s="115">
        <v>0.50972222222222219</v>
      </c>
      <c r="Y6" s="12"/>
      <c r="Z6" s="197"/>
      <c r="AA6" s="294"/>
      <c r="AB6" s="295"/>
      <c r="AC6" s="12"/>
      <c r="AD6" s="197"/>
      <c r="AE6" s="116">
        <f>M6-J6</f>
        <v>-194.04517805516207</v>
      </c>
      <c r="AF6" s="109">
        <f>M6/J6</f>
        <v>0.90297741097241901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5268</v>
      </c>
      <c r="G7" s="102">
        <f t="shared" si="0"/>
        <v>313551.36000000004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1804.7103701457881</v>
      </c>
      <c r="N7" s="105">
        <f>M7/L7</f>
        <v>75.196265422741178</v>
      </c>
      <c r="O7" s="107">
        <f>L7-I7</f>
        <v>0</v>
      </c>
      <c r="P7" s="108">
        <f>N7-K7</f>
        <v>-8.1370679105921511</v>
      </c>
      <c r="Q7" s="109">
        <f>N7/K7</f>
        <v>0.90235518507289414</v>
      </c>
      <c r="R7" s="303"/>
      <c r="S7" s="46">
        <v>0.50972222222222219</v>
      </c>
      <c r="T7" s="47">
        <v>0.63134259259259251</v>
      </c>
      <c r="U7" s="110">
        <v>55.433333333333259</v>
      </c>
      <c r="V7" s="111">
        <v>175.14167659737359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-195.28962985421185</v>
      </c>
      <c r="AF7" s="109">
        <f>M7/J7</f>
        <v>0.90235518507289403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1565.0641600891583</v>
      </c>
      <c r="N21" s="137">
        <f t="shared" ref="N21:N27" si="5">M21/L21</f>
        <v>76.970368528975001</v>
      </c>
      <c r="O21" s="138">
        <f t="shared" ref="O21:O27" si="6">L21-I21</f>
        <v>0</v>
      </c>
      <c r="P21" s="139">
        <f t="shared" ref="P21:P27" si="7">N21-K21</f>
        <v>-8.2755331103692669</v>
      </c>
      <c r="Q21" s="140">
        <f t="shared" ref="Q21:Q27" si="8">N21/K21</f>
        <v>0.90292163082066823</v>
      </c>
      <c r="R21" s="304"/>
      <c r="S21" s="141">
        <v>0.20833333333333334</v>
      </c>
      <c r="T21" s="142">
        <v>0.63134259259259251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-168.26917324417491</v>
      </c>
      <c r="AF21" s="140">
        <f t="shared" ref="AF21:AF27" si="10">M21/J21</f>
        <v>0.90292163082066834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2250</v>
      </c>
      <c r="G22" s="147">
        <f t="shared" ref="G22:G27" si="11">E22*F22</f>
        <v>82012.5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1896.0083422374978</v>
      </c>
      <c r="N22" s="151">
        <f t="shared" si="5"/>
        <v>94.800417111874893</v>
      </c>
      <c r="O22" s="153">
        <f t="shared" si="6"/>
        <v>0</v>
      </c>
      <c r="P22" s="154">
        <f t="shared" si="7"/>
        <v>-10.199582888125107</v>
      </c>
      <c r="Q22" s="155">
        <f t="shared" si="8"/>
        <v>0.9028611153511894</v>
      </c>
      <c r="R22" s="302">
        <f>Q38</f>
        <v>0.90377147745080122</v>
      </c>
      <c r="S22" s="156">
        <v>0.16666666666666666</v>
      </c>
      <c r="T22" s="157">
        <v>0.21611111111111109</v>
      </c>
      <c r="U22" s="158"/>
      <c r="V22" s="159">
        <v>71.20221836191142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-203.9916577625022</v>
      </c>
      <c r="AF22" s="155">
        <f t="shared" si="10"/>
        <v>0.9028611153511894</v>
      </c>
      <c r="AG22" s="374">
        <f>AF38</f>
        <v>0.9112406632148573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1174</v>
      </c>
      <c r="G23" s="102">
        <f t="shared" si="11"/>
        <v>60390.559999999998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1802.9709154418115</v>
      </c>
      <c r="N23" s="105">
        <f t="shared" si="5"/>
        <v>94.893206075884819</v>
      </c>
      <c r="O23" s="107">
        <f t="shared" si="6"/>
        <v>0</v>
      </c>
      <c r="P23" s="108">
        <f t="shared" si="7"/>
        <v>-10.369951818852016</v>
      </c>
      <c r="Q23" s="109">
        <f t="shared" si="8"/>
        <v>0.90148545772090583</v>
      </c>
      <c r="R23" s="303"/>
      <c r="S23" s="46">
        <v>0.21944444444444441</v>
      </c>
      <c r="T23" s="47">
        <v>0.24657407407407406</v>
      </c>
      <c r="U23" s="110">
        <v>4.7999999999999909</v>
      </c>
      <c r="V23" s="111">
        <v>39.068849861473744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-197.02908455818852</v>
      </c>
      <c r="AF23" s="109">
        <f t="shared" si="10"/>
        <v>0.90148545772090571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1573</v>
      </c>
      <c r="G24" s="102">
        <f t="shared" si="11"/>
        <v>68079.44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1626.7649246155502</v>
      </c>
      <c r="N24" s="105">
        <f t="shared" si="5"/>
        <v>77.464996410264291</v>
      </c>
      <c r="O24" s="107">
        <f t="shared" si="6"/>
        <v>0</v>
      </c>
      <c r="P24" s="108">
        <f t="shared" si="7"/>
        <v>-8.249289304021417</v>
      </c>
      <c r="Q24" s="109">
        <f t="shared" si="8"/>
        <v>0.90375829145308351</v>
      </c>
      <c r="R24" s="303"/>
      <c r="S24" s="46">
        <v>0.24999999999999994</v>
      </c>
      <c r="T24" s="47">
        <v>0.29028935185185178</v>
      </c>
      <c r="U24" s="110">
        <v>4.9333333333332785</v>
      </c>
      <c r="V24" s="111">
        <v>58.016987317515841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-173.23507538444983</v>
      </c>
      <c r="AF24" s="109">
        <f t="shared" si="10"/>
        <v>0.9037582914530834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3610</v>
      </c>
      <c r="G25" s="102">
        <f t="shared" si="11"/>
        <v>220534.90000000002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1805.0208297322431</v>
      </c>
      <c r="N25" s="105">
        <f t="shared" si="5"/>
        <v>90.251041486612152</v>
      </c>
      <c r="O25" s="107">
        <f t="shared" si="6"/>
        <v>0</v>
      </c>
      <c r="P25" s="108">
        <f t="shared" si="7"/>
        <v>-9.7489585133878478</v>
      </c>
      <c r="Q25" s="109">
        <f t="shared" si="8"/>
        <v>0.90251041486612149</v>
      </c>
      <c r="R25" s="303"/>
      <c r="S25" s="46">
        <v>0.2944444444444444</v>
      </c>
      <c r="T25" s="47">
        <v>0.37776620370370367</v>
      </c>
      <c r="U25" s="110">
        <v>5.9833333333333627</v>
      </c>
      <c r="V25" s="111">
        <v>119.99861521383687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-194.9791702677569</v>
      </c>
      <c r="AF25" s="109">
        <f t="shared" si="10"/>
        <v>0.9025104148661216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3565</v>
      </c>
      <c r="G26" s="102">
        <f t="shared" si="11"/>
        <v>191654.39999999999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1806.2443887848201</v>
      </c>
      <c r="N26" s="105">
        <f t="shared" si="5"/>
        <v>90.312219439241005</v>
      </c>
      <c r="O26" s="107">
        <f t="shared" si="6"/>
        <v>0</v>
      </c>
      <c r="P26" s="108">
        <f t="shared" si="7"/>
        <v>-9.6877805607589949</v>
      </c>
      <c r="Q26" s="109">
        <f t="shared" si="8"/>
        <v>0.90312219439241004</v>
      </c>
      <c r="R26" s="303"/>
      <c r="S26" s="46">
        <v>0.38124999999999992</v>
      </c>
      <c r="T26" s="47">
        <v>0.46348379629629621</v>
      </c>
      <c r="U26" s="110">
        <v>5.0166666666665982</v>
      </c>
      <c r="V26" s="111">
        <v>118.4225132147841</v>
      </c>
      <c r="W26" s="112">
        <v>0.46348379629629621</v>
      </c>
      <c r="X26" s="115">
        <v>0.50277777777777766</v>
      </c>
      <c r="Y26" s="12"/>
      <c r="Z26" s="197"/>
      <c r="AA26" s="294"/>
      <c r="AB26" s="295"/>
      <c r="AC26" s="12"/>
      <c r="AD26" s="197"/>
      <c r="AE26" s="116">
        <f t="shared" si="9"/>
        <v>-193.7556112151799</v>
      </c>
      <c r="AF26" s="109">
        <f t="shared" si="10"/>
        <v>0.90312219439241004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2591</v>
      </c>
      <c r="G27" s="120">
        <f t="shared" si="11"/>
        <v>77652.27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0.50277777777777766</v>
      </c>
      <c r="T27" s="119">
        <v>0.54387731481481472</v>
      </c>
      <c r="U27" s="110">
        <v>56.583333333333279</v>
      </c>
      <c r="V27" s="111">
        <v>59.186001391075159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1927.2740026994231</v>
      </c>
      <c r="N38" s="137">
        <f t="shared" ref="N38:N44" si="16">M38/L38</f>
        <v>94.783967345873279</v>
      </c>
      <c r="O38" s="138">
        <f t="shared" ref="O38:O44" si="17">L38-I38</f>
        <v>0.1666666666666643</v>
      </c>
      <c r="P38" s="139">
        <f t="shared" ref="P38:P44" si="18">N38-K38</f>
        <v>-10.092065711977952</v>
      </c>
      <c r="Q38" s="140">
        <f t="shared" ref="Q38:Q44" si="19">N38/K38</f>
        <v>0.90377147745080122</v>
      </c>
      <c r="R38" s="304"/>
      <c r="S38" s="141">
        <v>0.16666666666666666</v>
      </c>
      <c r="T38" s="142">
        <v>0.54387731481481472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-187.72599730057686</v>
      </c>
      <c r="AF38" s="140">
        <f t="shared" ref="AF38:AF44" si="21">M38/J38</f>
        <v>0.9112406632148573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2726</v>
      </c>
      <c r="G39" s="147">
        <f t="shared" ref="G39:G44" si="22">E39*F39</f>
        <v>195045.3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1805.2185926713987</v>
      </c>
      <c r="N39" s="151">
        <f t="shared" si="16"/>
        <v>82.055390575972666</v>
      </c>
      <c r="O39" s="153">
        <f t="shared" si="17"/>
        <v>0</v>
      </c>
      <c r="P39" s="154">
        <f t="shared" si="18"/>
        <v>-8.8537003331182405</v>
      </c>
      <c r="Q39" s="155">
        <f t="shared" si="19"/>
        <v>0.90260929633569931</v>
      </c>
      <c r="R39" s="302">
        <f>Q55</f>
        <v>0.90297397963070292</v>
      </c>
      <c r="S39" s="156">
        <v>0.16666666666666666</v>
      </c>
      <c r="T39" s="157">
        <v>0.22958333333333331</v>
      </c>
      <c r="U39" s="158"/>
      <c r="V39" s="159">
        <v>90.603985946079035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-194.78140732860129</v>
      </c>
      <c r="AF39" s="155">
        <f t="shared" si="21"/>
        <v>0.90260929633569931</v>
      </c>
      <c r="AG39" s="307">
        <f>AF55</f>
        <v>0.90297397963070292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3001</v>
      </c>
      <c r="G40" s="102">
        <f t="shared" si="22"/>
        <v>178679.54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1807.2144544876119</v>
      </c>
      <c r="N40" s="105">
        <f t="shared" si="16"/>
        <v>78.57454149946139</v>
      </c>
      <c r="O40" s="107">
        <f t="shared" si="17"/>
        <v>0</v>
      </c>
      <c r="P40" s="108">
        <f t="shared" si="18"/>
        <v>-8.3819802396690477</v>
      </c>
      <c r="Q40" s="109">
        <f t="shared" si="19"/>
        <v>0.90360722724380593</v>
      </c>
      <c r="R40" s="303"/>
      <c r="S40" s="46">
        <v>0.23333333333333334</v>
      </c>
      <c r="T40" s="47">
        <v>0.30252314814814818</v>
      </c>
      <c r="U40" s="110">
        <v>5.4000000000000448</v>
      </c>
      <c r="V40" s="111">
        <v>99.633997256319688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-192.78554551238813</v>
      </c>
      <c r="AF40" s="109">
        <f t="shared" si="21"/>
        <v>0.90360722724380593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1696</v>
      </c>
      <c r="G41" s="102">
        <f t="shared" si="22"/>
        <v>108408.32000000001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1809.5665741879895</v>
      </c>
      <c r="N41" s="105">
        <f t="shared" si="16"/>
        <v>75.398607257832893</v>
      </c>
      <c r="O41" s="107">
        <f t="shared" si="17"/>
        <v>0</v>
      </c>
      <c r="P41" s="108">
        <f t="shared" si="18"/>
        <v>-7.9347260755004356</v>
      </c>
      <c r="Q41" s="109">
        <f t="shared" si="19"/>
        <v>0.9047832870939948</v>
      </c>
      <c r="R41" s="303"/>
      <c r="S41" s="46">
        <v>0.30625000000000002</v>
      </c>
      <c r="T41" s="47">
        <v>0.34530092592592593</v>
      </c>
      <c r="U41" s="110">
        <v>5.3666666666666529</v>
      </c>
      <c r="V41" s="111">
        <v>56.234460478837576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-190.43342581201046</v>
      </c>
      <c r="AF41" s="109">
        <f t="shared" si="21"/>
        <v>0.9047832870939948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1645</v>
      </c>
      <c r="G42" s="102">
        <f t="shared" si="22"/>
        <v>113932.70000000001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1801.9883548287289</v>
      </c>
      <c r="N42" s="105">
        <f t="shared" si="16"/>
        <v>75.082848117863705</v>
      </c>
      <c r="O42" s="107">
        <f t="shared" si="17"/>
        <v>0</v>
      </c>
      <c r="P42" s="108">
        <f t="shared" si="18"/>
        <v>-8.2504852154696238</v>
      </c>
      <c r="Q42" s="109">
        <f t="shared" si="19"/>
        <v>0.90099417741436449</v>
      </c>
      <c r="R42" s="303"/>
      <c r="S42" s="46">
        <v>0.34930555555555554</v>
      </c>
      <c r="T42" s="47">
        <v>0.38733796296296297</v>
      </c>
      <c r="U42" s="110">
        <v>5.7666666666666355</v>
      </c>
      <c r="V42" s="111">
        <v>54.772828989442054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-198.01164517127108</v>
      </c>
      <c r="AF42" s="109">
        <f t="shared" si="21"/>
        <v>0.90099417741436449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2567</v>
      </c>
      <c r="G43" s="102">
        <f t="shared" si="22"/>
        <v>177533.72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1806.9503980056706</v>
      </c>
      <c r="N43" s="105">
        <f t="shared" si="16"/>
        <v>75.289599916902944</v>
      </c>
      <c r="O43" s="107">
        <f t="shared" si="17"/>
        <v>0</v>
      </c>
      <c r="P43" s="108">
        <f t="shared" si="18"/>
        <v>-8.0437334164303849</v>
      </c>
      <c r="Q43" s="109">
        <f t="shared" si="19"/>
        <v>0.90347519900283535</v>
      </c>
      <c r="R43" s="303"/>
      <c r="S43" s="46">
        <v>0.39097222222222217</v>
      </c>
      <c r="T43" s="47">
        <v>0.450162037037037</v>
      </c>
      <c r="U43" s="110">
        <v>5.2333333333332455</v>
      </c>
      <c r="V43" s="111">
        <v>85.237536221244213</v>
      </c>
      <c r="W43" s="112">
        <v>0.450162037037037</v>
      </c>
      <c r="X43" s="115">
        <v>0.48888888888888882</v>
      </c>
      <c r="Y43" s="12"/>
      <c r="Z43" s="197"/>
      <c r="AA43" s="294"/>
      <c r="AB43" s="295"/>
      <c r="AC43" s="12"/>
      <c r="AD43" s="197"/>
      <c r="AE43" s="116">
        <f t="shared" si="20"/>
        <v>-193.04960199432935</v>
      </c>
      <c r="AF43" s="109">
        <f t="shared" si="21"/>
        <v>0.90347519900283535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3934</v>
      </c>
      <c r="G44" s="120">
        <f t="shared" si="22"/>
        <v>230807.78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3"/>
        <v>1804.7493813870349</v>
      </c>
      <c r="N44" s="105">
        <f t="shared" si="16"/>
        <v>78.467364408131957</v>
      </c>
      <c r="O44" s="107">
        <f t="shared" si="17"/>
        <v>0</v>
      </c>
      <c r="P44" s="108">
        <f t="shared" si="18"/>
        <v>-8.4891573309984807</v>
      </c>
      <c r="Q44" s="109">
        <f t="shared" si="19"/>
        <v>0.9023746906935175</v>
      </c>
      <c r="R44" s="303"/>
      <c r="S44" s="46">
        <v>0.48888888888888882</v>
      </c>
      <c r="T44" s="119">
        <v>0.5797106481481481</v>
      </c>
      <c r="U44" s="110">
        <v>55.766666666666616</v>
      </c>
      <c r="V44" s="111">
        <v>130.78824264153073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-195.25061861296513</v>
      </c>
      <c r="AF44" s="109">
        <f t="shared" si="21"/>
        <v>0.90237469069351739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1805.9479592614059</v>
      </c>
      <c r="N55" s="137">
        <f t="shared" ref="N55:N63" si="27">M55/L55</f>
        <v>77.39776968263169</v>
      </c>
      <c r="O55" s="138">
        <f t="shared" ref="O55:O63" si="28">L55-I55</f>
        <v>0</v>
      </c>
      <c r="P55" s="139">
        <f t="shared" ref="P55:P63" si="29">N55-K55</f>
        <v>-8.3165160316540323</v>
      </c>
      <c r="Q55" s="140">
        <f t="shared" ref="Q55:Q63" si="30">N55/K55</f>
        <v>0.90297397963070292</v>
      </c>
      <c r="R55" s="304"/>
      <c r="S55" s="141">
        <v>0.16666666666666666</v>
      </c>
      <c r="T55" s="142">
        <v>0.5797106481481481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-194.05204073859409</v>
      </c>
      <c r="AF55" s="140">
        <f t="shared" ref="AF55:AF63" si="32">M55/J55</f>
        <v>0.90297397963070292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2015</v>
      </c>
      <c r="G56" s="147">
        <f t="shared" ref="G56:G63" si="33">E56*F56</f>
        <v>58152.9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3193.9229075900907</v>
      </c>
      <c r="N56" s="151">
        <f t="shared" si="27"/>
        <v>177.44016153278281</v>
      </c>
      <c r="O56" s="153">
        <f t="shared" si="28"/>
        <v>0</v>
      </c>
      <c r="P56" s="154">
        <f t="shared" si="29"/>
        <v>-22.55983846721719</v>
      </c>
      <c r="Q56" s="155">
        <f t="shared" si="30"/>
        <v>0.88720080766391407</v>
      </c>
      <c r="R56" s="302">
        <f>Q72</f>
        <v>0.89999596119374636</v>
      </c>
      <c r="S56" s="156">
        <v>0.20833333333333334</v>
      </c>
      <c r="T56" s="157">
        <v>0.23461805555555557</v>
      </c>
      <c r="U56" s="158"/>
      <c r="V56" s="159">
        <v>37.853136565285048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-406.07709240990926</v>
      </c>
      <c r="AF56" s="155">
        <f t="shared" si="32"/>
        <v>0.88720080766391407</v>
      </c>
      <c r="AG56" s="307">
        <f>AF72</f>
        <v>0.89999596119374636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2190</v>
      </c>
      <c r="G57" s="102">
        <f t="shared" si="33"/>
        <v>78599.100000000006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3193.6690624146381</v>
      </c>
      <c r="N57" s="105">
        <f t="shared" si="27"/>
        <v>177.42605902303546</v>
      </c>
      <c r="O57" s="107">
        <f t="shared" si="28"/>
        <v>0</v>
      </c>
      <c r="P57" s="108">
        <f t="shared" si="29"/>
        <v>-22.573940976964536</v>
      </c>
      <c r="Q57" s="109">
        <f t="shared" si="30"/>
        <v>0.88713029511517727</v>
      </c>
      <c r="R57" s="303"/>
      <c r="S57" s="46">
        <v>0.23749999999999999</v>
      </c>
      <c r="T57" s="47">
        <v>0.26606481481481481</v>
      </c>
      <c r="U57" s="110">
        <v>5</v>
      </c>
      <c r="V57" s="111">
        <v>41.14389983182928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-406.33093758536188</v>
      </c>
      <c r="AF57" s="109">
        <f t="shared" si="32"/>
        <v>0.88713029511517727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1656</v>
      </c>
      <c r="G58" s="102">
        <f t="shared" si="33"/>
        <v>60824.88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3195.1057105831087</v>
      </c>
      <c r="N58" s="105">
        <f t="shared" si="27"/>
        <v>152.14789098014802</v>
      </c>
      <c r="O58" s="107">
        <f t="shared" si="28"/>
        <v>0</v>
      </c>
      <c r="P58" s="108">
        <f t="shared" si="29"/>
        <v>-19.280680448423396</v>
      </c>
      <c r="Q58" s="109">
        <f t="shared" si="30"/>
        <v>0.88752936405086347</v>
      </c>
      <c r="R58" s="303"/>
      <c r="S58" s="46">
        <v>0.27013888888888887</v>
      </c>
      <c r="T58" s="47">
        <v>0.29172453703703705</v>
      </c>
      <c r="U58" s="110">
        <v>5.8666666666666512</v>
      </c>
      <c r="V58" s="111">
        <v>31.097562647423878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-404.8942894168913</v>
      </c>
      <c r="AF58" s="109">
        <f t="shared" si="32"/>
        <v>0.88752936405086358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2139</v>
      </c>
      <c r="G59" s="102">
        <f t="shared" si="33"/>
        <v>94030.44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3271.6770040511465</v>
      </c>
      <c r="N59" s="105">
        <f t="shared" si="27"/>
        <v>142.24682626309331</v>
      </c>
      <c r="O59" s="107">
        <f t="shared" si="28"/>
        <v>0</v>
      </c>
      <c r="P59" s="108">
        <f t="shared" si="29"/>
        <v>-14.27491286734147</v>
      </c>
      <c r="Q59" s="109">
        <f t="shared" si="30"/>
        <v>0.908799167791985</v>
      </c>
      <c r="R59" s="303"/>
      <c r="S59" s="46">
        <v>0.29583333333333328</v>
      </c>
      <c r="T59" s="47">
        <v>0.32306712962962958</v>
      </c>
      <c r="U59" s="110">
        <v>5.916666666666579</v>
      </c>
      <c r="V59" s="111">
        <v>39.227588738461435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-328.32299594885353</v>
      </c>
      <c r="AF59" s="199">
        <f t="shared" si="32"/>
        <v>0.90879916779198511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1548</v>
      </c>
      <c r="G60" s="102">
        <f t="shared" si="33"/>
        <v>72647.64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3263.6508059526968</v>
      </c>
      <c r="N60" s="105">
        <f t="shared" si="27"/>
        <v>141.89786112837811</v>
      </c>
      <c r="O60" s="107">
        <f t="shared" si="28"/>
        <v>0</v>
      </c>
      <c r="P60" s="108">
        <f t="shared" si="29"/>
        <v>-14.623878002056671</v>
      </c>
      <c r="Q60" s="109">
        <f t="shared" si="30"/>
        <v>0.90656966832019348</v>
      </c>
      <c r="R60" s="303"/>
      <c r="S60" s="46">
        <v>0.32708333333333328</v>
      </c>
      <c r="T60" s="47">
        <v>0.34684027777777771</v>
      </c>
      <c r="U60" s="110">
        <v>5.7833333333333314</v>
      </c>
      <c r="V60" s="111">
        <v>28.458926987713465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-336.34919404730317</v>
      </c>
      <c r="AF60" s="199">
        <f t="shared" si="32"/>
        <v>0.90656966832019359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3500</v>
      </c>
      <c r="G61" s="120">
        <f t="shared" si="33"/>
        <v>128554.99999999999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3264.6181917882172</v>
      </c>
      <c r="N61" s="105">
        <f t="shared" si="27"/>
        <v>171.82201009411671</v>
      </c>
      <c r="O61" s="107">
        <f t="shared" si="28"/>
        <v>0</v>
      </c>
      <c r="P61" s="108">
        <f t="shared" si="29"/>
        <v>-17.651674116409623</v>
      </c>
      <c r="Q61" s="109">
        <f t="shared" si="30"/>
        <v>0.90683838660783811</v>
      </c>
      <c r="R61" s="303"/>
      <c r="S61" s="46">
        <v>0.35069444444444436</v>
      </c>
      <c r="T61" s="119">
        <v>0.39535879629629622</v>
      </c>
      <c r="U61" s="110">
        <v>5.5499999999999883</v>
      </c>
      <c r="V61" s="111">
        <v>64.326052133211647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-335.38180821178275</v>
      </c>
      <c r="AF61" s="199">
        <f t="shared" si="32"/>
        <v>0.90683838660783811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5231</v>
      </c>
      <c r="G62" s="120">
        <f t="shared" si="33"/>
        <v>201288.87999999998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3267.3599999999983</v>
      </c>
      <c r="N62" s="105">
        <f t="shared" si="27"/>
        <v>171.96631578947358</v>
      </c>
      <c r="O62" s="122">
        <f t="shared" si="28"/>
        <v>0</v>
      </c>
      <c r="P62" s="123">
        <f t="shared" si="29"/>
        <v>-17.507368421052746</v>
      </c>
      <c r="Q62" s="124">
        <f t="shared" si="30"/>
        <v>0.90759999999999941</v>
      </c>
      <c r="R62" s="303"/>
      <c r="S62" s="46">
        <v>0.39861111111111103</v>
      </c>
      <c r="T62" s="119">
        <v>0.46531249999999991</v>
      </c>
      <c r="U62" s="110">
        <v>4.6833333333333194</v>
      </c>
      <c r="V62" s="111">
        <v>96.059203760834478</v>
      </c>
      <c r="W62" s="112">
        <v>0.46531249999999991</v>
      </c>
      <c r="X62" s="115">
        <v>0.50416666666666654</v>
      </c>
      <c r="Y62" s="12"/>
      <c r="Z62" s="197"/>
      <c r="AA62" s="294"/>
      <c r="AB62" s="295"/>
      <c r="AC62" s="12"/>
      <c r="AD62" s="197"/>
      <c r="AE62" s="198">
        <f t="shared" si="31"/>
        <v>-332.64000000000169</v>
      </c>
      <c r="AF62" s="199">
        <f t="shared" si="32"/>
        <v>0.90759999999999952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6545</v>
      </c>
      <c r="G63" s="120">
        <f t="shared" si="33"/>
        <v>247400.99999999997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3269.88</v>
      </c>
      <c r="N63" s="105">
        <f t="shared" si="27"/>
        <v>163.494</v>
      </c>
      <c r="O63" s="122">
        <f t="shared" si="28"/>
        <v>0</v>
      </c>
      <c r="P63" s="123">
        <f t="shared" si="29"/>
        <v>-16.506</v>
      </c>
      <c r="Q63" s="124">
        <f t="shared" si="30"/>
        <v>0.9083</v>
      </c>
      <c r="R63" s="303"/>
      <c r="S63" s="46">
        <v>0.50416666666666654</v>
      </c>
      <c r="T63" s="119">
        <v>0.58755787037037022</v>
      </c>
      <c r="U63" s="110">
        <v>55.949999999999953</v>
      </c>
      <c r="V63" s="111">
        <v>120.09615031744283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-330.11999999999989</v>
      </c>
      <c r="AF63" s="199">
        <f t="shared" si="32"/>
        <v>0.9083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6" si="37">J72/I72</f>
        <v>178.88198757763976</v>
      </c>
      <c r="L72" s="135">
        <f t="shared" ref="L72:M72" si="38">AVERAGE(L56:L71)</f>
        <v>20.125</v>
      </c>
      <c r="M72" s="136">
        <f t="shared" si="38"/>
        <v>3239.985460297487</v>
      </c>
      <c r="N72" s="137">
        <f>M72/L72</f>
        <v>160.9930663501857</v>
      </c>
      <c r="O72" s="138">
        <f>L72-I72</f>
        <v>0</v>
      </c>
      <c r="P72" s="139">
        <f>N72-K72</f>
        <v>-17.888921227454063</v>
      </c>
      <c r="Q72" s="140">
        <f>N72/K72</f>
        <v>0.89999596119374636</v>
      </c>
      <c r="R72" s="304"/>
      <c r="S72" s="141">
        <v>0.20833333333333334</v>
      </c>
      <c r="T72" s="142">
        <v>0.58755787037037022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>M72-J72</f>
        <v>-360.01453970251305</v>
      </c>
      <c r="AF72" s="140">
        <f>M72/J72</f>
        <v>0.89999596119374636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678</v>
      </c>
      <c r="G73" s="120">
        <f t="shared" ref="G73:G76" si="39">E73*F73</f>
        <v>15966.9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2259.7201644204374</v>
      </c>
      <c r="N73" s="105">
        <f>M73/L73</f>
        <v>376.62002740340625</v>
      </c>
      <c r="O73" s="107">
        <f>L73-I73</f>
        <v>0</v>
      </c>
      <c r="P73" s="108">
        <f>N73-K73</f>
        <v>-40.046639263260431</v>
      </c>
      <c r="Q73" s="109">
        <f>N73/K73</f>
        <v>0.90388806576817493</v>
      </c>
      <c r="R73" s="302">
        <f>Q89</f>
        <v>0.90487285213704038</v>
      </c>
      <c r="S73" s="46">
        <v>0.28402777777777771</v>
      </c>
      <c r="T73" s="119">
        <v>0.29652777777777772</v>
      </c>
      <c r="U73" s="110">
        <v>5.0999999999999979</v>
      </c>
      <c r="V73" s="111">
        <v>18.002229054956199</v>
      </c>
      <c r="W73" s="112"/>
      <c r="X73" s="161"/>
      <c r="Y73" s="12"/>
      <c r="Z73" s="197"/>
      <c r="AA73" s="305"/>
      <c r="AB73" s="306"/>
      <c r="AC73" s="12"/>
      <c r="AD73" s="197"/>
      <c r="AE73" s="114">
        <f>M73-J73</f>
        <v>-240.27983557956259</v>
      </c>
      <c r="AF73" s="155">
        <f>M73/J73</f>
        <v>0.90388806576817493</v>
      </c>
      <c r="AG73" s="307">
        <f>AF89</f>
        <v>0.90487285213704038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4955</v>
      </c>
      <c r="G74" s="120">
        <f t="shared" si="39"/>
        <v>114906.45000000001</v>
      </c>
      <c r="H74" s="61"/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>F74/V74*60</f>
        <v>2258.8714754247821</v>
      </c>
      <c r="N74" s="105">
        <f>M74/L74</f>
        <v>376.47857923746369</v>
      </c>
      <c r="O74" s="122">
        <f>L74-I74</f>
        <v>0</v>
      </c>
      <c r="P74" s="123">
        <f>N74-K74</f>
        <v>-40.188087429202994</v>
      </c>
      <c r="Q74" s="124">
        <f>N74/K74</f>
        <v>0.90354859016991285</v>
      </c>
      <c r="R74" s="303"/>
      <c r="S74" s="46">
        <v>0.29999999999999993</v>
      </c>
      <c r="T74" s="119">
        <v>0.39138888888888884</v>
      </c>
      <c r="U74" s="110">
        <v>4.9999999999999822</v>
      </c>
      <c r="V74" s="111">
        <v>131.61439383977901</v>
      </c>
      <c r="W74" s="112"/>
      <c r="X74" s="115"/>
      <c r="Y74" s="12"/>
      <c r="Z74" s="197"/>
      <c r="AA74" s="294"/>
      <c r="AB74" s="295"/>
      <c r="AC74" s="12"/>
      <c r="AD74" s="197"/>
      <c r="AE74" s="116">
        <f>M74-J74</f>
        <v>-241.12852457521785</v>
      </c>
      <c r="AF74" s="109">
        <f>M74/J74</f>
        <v>0.90354859016991285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5116</v>
      </c>
      <c r="G75" s="120">
        <f t="shared" si="39"/>
        <v>183613.24</v>
      </c>
      <c r="H75" s="61"/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>F75/V75*60</f>
        <v>2964.1613964341363</v>
      </c>
      <c r="N75" s="105">
        <f>M75/L75</f>
        <v>494.02689940568939</v>
      </c>
      <c r="O75" s="122">
        <f>L75-I75</f>
        <v>0</v>
      </c>
      <c r="P75" s="123">
        <f>N75-K75</f>
        <v>-51.473100594310608</v>
      </c>
      <c r="Q75" s="124">
        <f>N75/K75</f>
        <v>0.90564051220108044</v>
      </c>
      <c r="R75" s="303"/>
      <c r="S75" s="46">
        <v>0.39444444444444438</v>
      </c>
      <c r="T75" s="119">
        <v>0.46635416666666663</v>
      </c>
      <c r="U75" s="110">
        <v>5</v>
      </c>
      <c r="V75" s="111">
        <v>103.557114119788</v>
      </c>
      <c r="W75" s="112"/>
      <c r="X75" s="115"/>
      <c r="Y75" s="12"/>
      <c r="Z75" s="197"/>
      <c r="AA75" s="294"/>
      <c r="AB75" s="295"/>
      <c r="AC75" s="12"/>
      <c r="AD75" s="197"/>
      <c r="AE75" s="116">
        <f>M75-J75</f>
        <v>-308.83860356586365</v>
      </c>
      <c r="AF75" s="109">
        <f>M75/J75</f>
        <v>0.90564051220108044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841</v>
      </c>
      <c r="G76" s="120">
        <f t="shared" si="39"/>
        <v>22749.05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>F76/V76*60</f>
        <v>2964.9089144949139</v>
      </c>
      <c r="N76" s="105">
        <f>M76/L76</f>
        <v>592.98178289898283</v>
      </c>
      <c r="O76" s="122">
        <f>L76-I76</f>
        <v>0</v>
      </c>
      <c r="P76" s="123">
        <f>N76-K76</f>
        <v>-61.618217101017194</v>
      </c>
      <c r="Q76" s="124">
        <f>N76/K76</f>
        <v>0.90586890146499055</v>
      </c>
      <c r="R76" s="303"/>
      <c r="S76" s="46">
        <v>0.47013888888888877</v>
      </c>
      <c r="T76" s="119">
        <v>0.48195601851851838</v>
      </c>
      <c r="U76" s="110">
        <v>5.4499999999998927</v>
      </c>
      <c r="V76" s="111">
        <v>17.019072577005655</v>
      </c>
      <c r="W76" s="112"/>
      <c r="X76" s="115"/>
      <c r="Y76" s="12"/>
      <c r="Z76" s="197"/>
      <c r="AA76" s="294"/>
      <c r="AB76" s="295"/>
      <c r="AC76" s="12"/>
      <c r="AD76" s="197"/>
      <c r="AE76" s="116">
        <f>M76-J76</f>
        <v>-308.09108550508608</v>
      </c>
      <c r="AF76" s="109">
        <f>M76/J76</f>
        <v>0.90586890146499055</v>
      </c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5.75</v>
      </c>
      <c r="J89" s="136">
        <f t="shared" si="40"/>
        <v>2886.5</v>
      </c>
      <c r="K89" s="137">
        <f t="shared" ref="K89" si="41">J89/I89</f>
        <v>502</v>
      </c>
      <c r="L89" s="135">
        <f t="shared" ref="L89:M89" si="42">AVERAGE(L73:L88)</f>
        <v>5.75</v>
      </c>
      <c r="M89" s="136">
        <f t="shared" si="42"/>
        <v>2611.9154876935672</v>
      </c>
      <c r="N89" s="137">
        <f>M89/L89</f>
        <v>454.2461717727943</v>
      </c>
      <c r="O89" s="138">
        <f>L89-I89</f>
        <v>0</v>
      </c>
      <c r="P89" s="139">
        <f>N89-K89</f>
        <v>-47.753828227205702</v>
      </c>
      <c r="Q89" s="140">
        <f>N89/K89</f>
        <v>0.90487285213704038</v>
      </c>
      <c r="R89" s="304"/>
      <c r="S89" s="141">
        <v>0.16666666666666666</v>
      </c>
      <c r="T89" s="142">
        <v>0.48195601851851838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-274.58451230643277</v>
      </c>
      <c r="AF89" s="140">
        <f>M89/J89</f>
        <v>0.90487285213704038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2274</v>
      </c>
      <c r="G90" s="147">
        <f t="shared" ref="G90:G91" si="43">E90*F90</f>
        <v>35269.74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3791.3833729415746</v>
      </c>
      <c r="N90" s="151">
        <f>M90/L90</f>
        <v>631.89722882359581</v>
      </c>
      <c r="O90" s="153">
        <f>L90-I90</f>
        <v>0</v>
      </c>
      <c r="P90" s="154">
        <f>N90-K90</f>
        <v>-68.10277117640419</v>
      </c>
      <c r="Q90" s="155">
        <f>N90/K90</f>
        <v>0.90271032689085118</v>
      </c>
      <c r="R90" s="302">
        <f>Q106</f>
        <v>0.90288393802734923</v>
      </c>
      <c r="S90" s="156">
        <v>0.25</v>
      </c>
      <c r="T90" s="157">
        <v>0.27498842592592593</v>
      </c>
      <c r="U90" s="158"/>
      <c r="V90" s="159">
        <v>35.986864576594364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-408.61662705842537</v>
      </c>
      <c r="AF90" s="155">
        <f>M90/J90</f>
        <v>0.90271032689085107</v>
      </c>
      <c r="AG90" s="307">
        <f>AF106</f>
        <v>0.90288393802734923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2323</v>
      </c>
      <c r="G91" s="102">
        <f t="shared" si="43"/>
        <v>34868.229999999996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3792.8417064881587</v>
      </c>
      <c r="N91" s="105">
        <f>M91/L91</f>
        <v>632.14028441469316</v>
      </c>
      <c r="O91" s="107">
        <f>L91-I91</f>
        <v>0</v>
      </c>
      <c r="P91" s="108">
        <f>N91-K91</f>
        <v>-67.859715585306844</v>
      </c>
      <c r="Q91" s="109">
        <f>N91/K91</f>
        <v>0.9030575491638474</v>
      </c>
      <c r="R91" s="303"/>
      <c r="S91" s="46">
        <v>0.27777777777777779</v>
      </c>
      <c r="T91" s="47">
        <v>0.30328703703703708</v>
      </c>
      <c r="U91" s="110">
        <v>5</v>
      </c>
      <c r="V91" s="111">
        <v>36.748172158509021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-407.15829351184129</v>
      </c>
      <c r="AF91" s="109">
        <f>M91/J91</f>
        <v>0.90305754916384728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3792.1125397148667</v>
      </c>
      <c r="N106" s="137">
        <f>M106/L106</f>
        <v>632.01875661914448</v>
      </c>
      <c r="O106" s="138">
        <f>L106-I106</f>
        <v>0</v>
      </c>
      <c r="P106" s="139">
        <f>N106-K106</f>
        <v>-67.981243380855517</v>
      </c>
      <c r="Q106" s="140">
        <f>N106/K106</f>
        <v>0.90288393802734923</v>
      </c>
      <c r="R106" s="304"/>
      <c r="S106" s="141">
        <v>0.25</v>
      </c>
      <c r="T106" s="142">
        <v>0.30328703703703708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-407.88746028513333</v>
      </c>
      <c r="AF106" s="140">
        <f>M106/J106</f>
        <v>0.90288393802734923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1740</v>
      </c>
      <c r="G107" s="147">
        <f t="shared" ref="G107:G109" si="47">E107*F107</f>
        <v>101215.8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1805.6</v>
      </c>
      <c r="N107" s="151">
        <f>M107/L107</f>
        <v>106.21176470588235</v>
      </c>
      <c r="O107" s="153">
        <f>L107-I107</f>
        <v>-1</v>
      </c>
      <c r="P107" s="154">
        <f>N107-K107</f>
        <v>-4.8993464052287692</v>
      </c>
      <c r="Q107" s="155">
        <f>N107/K107</f>
        <v>0.95590588235294105</v>
      </c>
      <c r="R107" s="302">
        <f>Q123</f>
        <v>0.95098869047619061</v>
      </c>
      <c r="S107" s="156">
        <v>0.70833333333333337</v>
      </c>
      <c r="T107" s="157">
        <v>0.74848379629629636</v>
      </c>
      <c r="U107" s="158"/>
      <c r="V107" s="159">
        <v>57.820115197164377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-194.40000000000009</v>
      </c>
      <c r="AF107" s="155">
        <f>M107/J107</f>
        <v>0.90279999999999994</v>
      </c>
      <c r="AG107" s="307">
        <f>AF123</f>
        <v>0.90263333333333351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1764</v>
      </c>
      <c r="G108" s="102">
        <f t="shared" si="47"/>
        <v>89381.88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1805.0000000000002</v>
      </c>
      <c r="N108" s="105">
        <f>M108/L108</f>
        <v>95.000000000000014</v>
      </c>
      <c r="O108" s="107">
        <f>L108-I108</f>
        <v>-1</v>
      </c>
      <c r="P108" s="108">
        <f>N108-K108</f>
        <v>-4.9999999999999858</v>
      </c>
      <c r="Q108" s="109">
        <f>N108/K108</f>
        <v>0.95000000000000018</v>
      </c>
      <c r="R108" s="303"/>
      <c r="S108" s="46">
        <v>0.75138888888888888</v>
      </c>
      <c r="T108" s="47">
        <v>0.79210648148148144</v>
      </c>
      <c r="U108" s="110">
        <v>5</v>
      </c>
      <c r="V108" s="111">
        <v>58.637119113573405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-194.99999999999977</v>
      </c>
      <c r="AF108" s="109">
        <f>M108/J108</f>
        <v>0.90250000000000008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1675</v>
      </c>
      <c r="G109" s="102">
        <f t="shared" si="47"/>
        <v>95977.5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1805.2000000000003</v>
      </c>
      <c r="N109" s="105">
        <f>M109/L109</f>
        <v>90.260000000000019</v>
      </c>
      <c r="O109" s="107">
        <f>L109-I109</f>
        <v>-1</v>
      </c>
      <c r="P109" s="108">
        <f>N109-K109</f>
        <v>-4.9780952380952215</v>
      </c>
      <c r="Q109" s="109">
        <f>N109/K109</f>
        <v>0.94773000000000018</v>
      </c>
      <c r="R109" s="303"/>
      <c r="S109" s="46">
        <v>0.79513888888888884</v>
      </c>
      <c r="T109" s="47">
        <v>0.83379629629629626</v>
      </c>
      <c r="U109" s="110">
        <v>5</v>
      </c>
      <c r="V109" s="111">
        <v>55.672501661865716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-194.79999999999973</v>
      </c>
      <c r="AF109" s="109">
        <f>M109/J109</f>
        <v>0.90260000000000018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1805.2666666666671</v>
      </c>
      <c r="N123" s="137">
        <f>M123/L123</f>
        <v>96.710714285714303</v>
      </c>
      <c r="O123" s="138">
        <f>L123-I123</f>
        <v>-1</v>
      </c>
      <c r="P123" s="139">
        <f>N123-K123</f>
        <v>-4.984200968522984</v>
      </c>
      <c r="Q123" s="140">
        <f>N123/K123</f>
        <v>0.95098869047619061</v>
      </c>
      <c r="R123" s="304"/>
      <c r="S123" s="141">
        <v>0.70833333333333337</v>
      </c>
      <c r="T123" s="142">
        <v>0.83379629629629626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-194.73333333333289</v>
      </c>
      <c r="AF123" s="140">
        <f>M123/J123</f>
        <v>0.90263333333333351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2126</v>
      </c>
      <c r="G124" s="147">
        <f t="shared" ref="G124:G126" si="54">E124*F124</f>
        <v>101197.6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1804.1015390423556</v>
      </c>
      <c r="N124" s="151">
        <f>M124/L124</f>
        <v>78.439197349667637</v>
      </c>
      <c r="O124" s="153">
        <f>L124-I124</f>
        <v>0</v>
      </c>
      <c r="P124" s="154">
        <f>N124-K124</f>
        <v>-8.5173243894628001</v>
      </c>
      <c r="Q124" s="155">
        <f>N124/K124</f>
        <v>0.9020507695211778</v>
      </c>
      <c r="R124" s="302">
        <f>Q140</f>
        <v>0.90214780388444715</v>
      </c>
      <c r="S124" s="156">
        <v>0.70833333333333337</v>
      </c>
      <c r="T124" s="157">
        <v>0.75743055555555561</v>
      </c>
      <c r="U124" s="158"/>
      <c r="V124" s="159">
        <v>70.705554670559607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-195.89846095764437</v>
      </c>
      <c r="AF124" s="155">
        <f>M124/J124</f>
        <v>0.9020507695211778</v>
      </c>
      <c r="AG124" s="374">
        <f>AF140</f>
        <v>0.90214780388444704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1704</v>
      </c>
      <c r="G125" s="102">
        <f t="shared" si="54"/>
        <v>96906.48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1805.018564272777</v>
      </c>
      <c r="N125" s="105">
        <f>M125/L125</f>
        <v>78.479068011859866</v>
      </c>
      <c r="O125" s="107">
        <f>L125-I125</f>
        <v>0</v>
      </c>
      <c r="P125" s="108">
        <f>N125-K125</f>
        <v>-8.4774537272705714</v>
      </c>
      <c r="Q125" s="109">
        <f>N125/K125</f>
        <v>0.90250928213638848</v>
      </c>
      <c r="R125" s="303"/>
      <c r="S125" s="46">
        <v>0.76041666666666674</v>
      </c>
      <c r="T125" s="47">
        <v>0.79974537037037041</v>
      </c>
      <c r="U125" s="110">
        <v>5</v>
      </c>
      <c r="V125" s="111">
        <v>56.642076720796183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-194.98143572722302</v>
      </c>
      <c r="AF125" s="109">
        <f>M125/J125</f>
        <v>0.90250928213638848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2361</v>
      </c>
      <c r="G126" s="102">
        <f t="shared" si="54"/>
        <v>134081.19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1803.7667199915497</v>
      </c>
      <c r="N126" s="105">
        <f>M126/L126</f>
        <v>78.424639999632603</v>
      </c>
      <c r="O126" s="107">
        <f>L126-I126</f>
        <v>0</v>
      </c>
      <c r="P126" s="108">
        <f>N126-K126</f>
        <v>-8.5318817394978339</v>
      </c>
      <c r="Q126" s="109">
        <f>N126/K126</f>
        <v>0.90188335999577496</v>
      </c>
      <c r="R126" s="303"/>
      <c r="S126" s="46">
        <v>0.80347222222222225</v>
      </c>
      <c r="T126" s="47">
        <v>0.8580092592592593</v>
      </c>
      <c r="U126" s="110">
        <v>5.3666666666666529</v>
      </c>
      <c r="V126" s="111">
        <v>78.535654544432248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-196.23328000845027</v>
      </c>
      <c r="AF126" s="109">
        <f>M126/J126</f>
        <v>0.90188335999577485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1804.2956077688941</v>
      </c>
      <c r="N140" s="137">
        <f>M140/L140</f>
        <v>78.447635120386707</v>
      </c>
      <c r="O140" s="138">
        <f>L140-I140</f>
        <v>0</v>
      </c>
      <c r="P140" s="139">
        <f>N140-K140</f>
        <v>-8.5088866187437304</v>
      </c>
      <c r="Q140" s="140">
        <f>N140/K140</f>
        <v>0.90214780388444715</v>
      </c>
      <c r="R140" s="304"/>
      <c r="S140" s="141">
        <v>0.70833333333333337</v>
      </c>
      <c r="T140" s="142">
        <v>0.8580092592592593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-195.70439223110589</v>
      </c>
      <c r="AF140" s="140">
        <f>M140/J140</f>
        <v>0.90214780388444704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77" priority="2" operator="greaterThan">
      <formula>0</formula>
    </cfRule>
  </conditionalFormatting>
  <conditionalFormatting sqref="P5:P140 AE5:AE140">
    <cfRule type="cellIs" dxfId="676" priority="5" operator="lessThan">
      <formula>0</formula>
    </cfRule>
  </conditionalFormatting>
  <conditionalFormatting sqref="Q5:Q140 AF5:AF140">
    <cfRule type="cellIs" dxfId="675" priority="3" operator="greaterThan">
      <formula>1</formula>
    </cfRule>
    <cfRule type="cellIs" dxfId="674" priority="4" operator="lessThan">
      <formula>0.8</formula>
    </cfRule>
  </conditionalFormatting>
  <conditionalFormatting sqref="AG5 R5:R140 AG107:AG124">
    <cfRule type="cellIs" dxfId="673" priority="6" operator="lessThan">
      <formula>0.8</formula>
    </cfRule>
  </conditionalFormatting>
  <conditionalFormatting sqref="AG22">
    <cfRule type="cellIs" dxfId="672" priority="11" operator="lessThan">
      <formula>0.8</formula>
    </cfRule>
  </conditionalFormatting>
  <conditionalFormatting sqref="AG37">
    <cfRule type="cellIs" dxfId="671" priority="10" operator="lessThan">
      <formula>0.8</formula>
    </cfRule>
  </conditionalFormatting>
  <conditionalFormatting sqref="AG39:AG74">
    <cfRule type="cellIs" dxfId="670" priority="8" operator="lessThan">
      <formula>0.8</formula>
    </cfRule>
  </conditionalFormatting>
  <conditionalFormatting sqref="AG80:AG88">
    <cfRule type="cellIs" dxfId="669" priority="9" operator="lessThan">
      <formula>0.8</formula>
    </cfRule>
  </conditionalFormatting>
  <conditionalFormatting sqref="AG90:AG95">
    <cfRule type="cellIs" dxfId="668" priority="7" operator="lessThan">
      <formula>0.8</formula>
    </cfRule>
  </conditionalFormatting>
  <conditionalFormatting sqref="AG139">
    <cfRule type="cellIs" dxfId="667" priority="1" operator="lessThan">
      <formula>0.8</formula>
    </cfRule>
  </conditionalFormatting>
  <dataValidations count="1">
    <dataValidation type="list" allowBlank="1" showInputMessage="1" showErrorMessage="1" sqref="AA5:AB140" xr:uid="{1E1AF2A1-FAA2-4FB0-9E1A-DE8C0792EF4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814A-B5CB-4049-A359-865DC9A7C4BF}">
  <sheetPr>
    <tabColor theme="8" tint="0.59999389629810485"/>
  </sheetPr>
  <dimension ref="B1:AR42"/>
  <sheetViews>
    <sheetView zoomScale="70" zoomScaleNormal="70" workbookViewId="0">
      <selection activeCell="M39" sqref="M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268</v>
      </c>
      <c r="D3" s="278"/>
      <c r="E3" s="3" t="s">
        <v>2</v>
      </c>
      <c r="F3" s="279">
        <f>'0829(18度C)'!D1+'0829(4度C)'!D1</f>
        <v>130180</v>
      </c>
      <c r="G3" s="280"/>
      <c r="H3" s="3" t="s">
        <v>3</v>
      </c>
      <c r="I3" s="281">
        <f>'0829(18度C)'!F1+'0829(4度C)'!F1</f>
        <v>4263630.51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503.61381815795255</v>
      </c>
      <c r="F6" s="254" t="e">
        <f>AVERAGE(#REF!,D14:K14)</f>
        <v>#REF!</v>
      </c>
      <c r="G6" s="255">
        <f>AVERAGE(D14:K14)</f>
        <v>276.11970133152016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798.91891891891896</v>
      </c>
      <c r="N6" s="256"/>
      <c r="O6" s="244">
        <f>'0829(4度C)'!Y2</f>
        <v>0</v>
      </c>
      <c r="P6" s="244">
        <f>'0829(4度C)'!Z2</f>
        <v>0</v>
      </c>
      <c r="Q6" s="244">
        <f>'0829(4度C)'!AC2</f>
        <v>0</v>
      </c>
      <c r="R6" s="244">
        <f>'0829(4度C)'!AD2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455.90035891547546</v>
      </c>
      <c r="F7" s="250" t="e">
        <f>AVERAGE(#REF!,D15:K15)</f>
        <v>#REF!</v>
      </c>
      <c r="G7" s="251">
        <f>AVERAGE(D15:K15)</f>
        <v>249.08309243561203</v>
      </c>
      <c r="H7" s="252"/>
      <c r="I7" s="251">
        <f>AVERAGE(L15:O15)</f>
        <v>87.57728546909604</v>
      </c>
      <c r="J7" s="252"/>
      <c r="K7" s="251">
        <f>AVERAGE(D33:O33)</f>
        <v>682.70680982318208</v>
      </c>
      <c r="L7" s="252"/>
      <c r="M7" s="251">
        <f>AVERAGE(P33:X33)</f>
        <v>723.48134445075368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0.90562511760344411</v>
      </c>
      <c r="F8" s="258" t="e">
        <f>AVERAGE(D16:K16,#REF!)</f>
        <v>#REF!</v>
      </c>
      <c r="G8" s="236">
        <f>AVERAGE(D16:K16)</f>
        <v>0.90225623777261743</v>
      </c>
      <c r="H8" s="237"/>
      <c r="I8" s="236">
        <f>AVERAGE(L16:O16)</f>
        <v>0.92653759241841394</v>
      </c>
      <c r="J8" s="237"/>
      <c r="K8" s="236">
        <f>AVERAGE(D34:O34)</f>
        <v>0.90106650498895635</v>
      </c>
      <c r="L8" s="237"/>
      <c r="M8" s="236">
        <f>AVERAGE(P34:X34)</f>
        <v>0.90478081255668674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76.96512262733566</v>
      </c>
      <c r="F15" s="35">
        <v>94.79380341144703</v>
      </c>
      <c r="G15" s="35">
        <v>77.390626825488823</v>
      </c>
      <c r="H15" s="35">
        <v>160.97965020111735</v>
      </c>
      <c r="I15" s="35">
        <v>452.38559492913879</v>
      </c>
      <c r="J15" s="35">
        <v>631.9837566191444</v>
      </c>
      <c r="K15" s="36" t="s">
        <v>42</v>
      </c>
      <c r="L15" s="34" t="s">
        <v>42</v>
      </c>
      <c r="M15" s="205">
        <v>96.721428571428561</v>
      </c>
      <c r="N15" s="35">
        <v>78.433142366763519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0.90286009235912978</v>
      </c>
      <c r="F16" s="42">
        <f t="shared" si="0"/>
        <v>0.90386526499488506</v>
      </c>
      <c r="G16" s="42">
        <f t="shared" si="0"/>
        <v>0.90289064629736948</v>
      </c>
      <c r="H16" s="42">
        <f t="shared" si="0"/>
        <v>0.8999209611937462</v>
      </c>
      <c r="I16" s="42">
        <f t="shared" si="0"/>
        <v>0.9011665237632247</v>
      </c>
      <c r="J16" s="42">
        <f t="shared" si="0"/>
        <v>0.90283393802734913</v>
      </c>
      <c r="K16" s="43" t="s">
        <v>42</v>
      </c>
      <c r="L16" s="41" t="s">
        <v>42</v>
      </c>
      <c r="M16" s="44">
        <f>M15/M14</f>
        <v>0.95109404761904748</v>
      </c>
      <c r="N16" s="42">
        <f>N15/N14</f>
        <v>0.90198113721778039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0.57451388888888888</v>
      </c>
      <c r="F18" s="47">
        <v>0.52556712962962959</v>
      </c>
      <c r="G18" s="47">
        <v>0.52884259259259259</v>
      </c>
      <c r="H18" s="47">
        <v>0.56561342592592567</v>
      </c>
      <c r="I18" s="47">
        <v>0.46209490740740722</v>
      </c>
      <c r="J18" s="47">
        <v>0.29082175925925924</v>
      </c>
      <c r="K18" s="47" t="s">
        <v>42</v>
      </c>
      <c r="L18" s="46" t="s">
        <v>42</v>
      </c>
      <c r="M18" s="48">
        <v>0.81482638888888892</v>
      </c>
      <c r="N18" s="47">
        <v>0.84024305555555556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1120</v>
      </c>
      <c r="X32" s="31">
        <v>875.67567567567573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287.46232234430761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755.81252114167694</v>
      </c>
      <c r="N33" s="35">
        <v>912.86756963794869</v>
      </c>
      <c r="O33" s="35">
        <v>774.68482616879487</v>
      </c>
      <c r="P33" s="34">
        <v>438.31995003361465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652.20051464664004</v>
      </c>
      <c r="W33" s="35">
        <v>1015.4400426390893</v>
      </c>
      <c r="X33" s="37">
        <v>787.96487048367078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0.87835709605205103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0.91613638926263874</v>
      </c>
      <c r="N34" s="42">
        <f>N33/N32</f>
        <v>0.9075291627979607</v>
      </c>
      <c r="O34" s="42">
        <f>O33/O32</f>
        <v>0.90224337184317482</v>
      </c>
      <c r="P34" s="41">
        <f>P33/P32</f>
        <v>0.89287397229069643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0.91976995655295402</v>
      </c>
      <c r="W34" s="42">
        <f>W33/W32</f>
        <v>0.90664289521347252</v>
      </c>
      <c r="X34" s="45">
        <f>X33/X32</f>
        <v>0.899836426169624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0.30833333333333329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0.72569444444444442</v>
      </c>
      <c r="X35" s="49">
        <v>0.72986111111111118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0.46209490740740722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0.38439814814814804</v>
      </c>
      <c r="N36" s="47">
        <v>0.39126157407407414</v>
      </c>
      <c r="O36" s="47">
        <v>0.39965277777777786</v>
      </c>
      <c r="P36" s="46">
        <v>0.73570601851851847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0.82821759259259253</v>
      </c>
      <c r="W36" s="47">
        <v>0.96299768518518503</v>
      </c>
      <c r="X36" s="49">
        <v>0.97177083333333303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4.1111111111111107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D0C3-7093-4E4D-8209-C56646E6F09E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60302</v>
      </c>
      <c r="E1" s="87" t="s">
        <v>3</v>
      </c>
      <c r="F1" s="88">
        <f>SUM(G5:G140)</f>
        <v>1170992.99</v>
      </c>
      <c r="G1" s="89" t="s">
        <v>84</v>
      </c>
      <c r="H1" s="90">
        <f>L21+L38+L55+L72+L89+L106+L123+L140</f>
        <v>41.387301587301579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46263</v>
      </c>
      <c r="B2" s="348"/>
      <c r="C2" s="91" t="s">
        <v>40</v>
      </c>
      <c r="D2" s="92">
        <f>AVERAGE(N21,N38,N55,N72,N89,N106,N123,N140)</f>
        <v>703.09407713696783</v>
      </c>
      <c r="E2" s="92" t="s">
        <v>91</v>
      </c>
      <c r="F2" s="93">
        <f>F1/D1</f>
        <v>19.418808497230607</v>
      </c>
      <c r="G2" s="94" t="s">
        <v>92</v>
      </c>
      <c r="H2" s="95">
        <f>COUNT(H5:H140)</f>
        <v>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928</v>
      </c>
      <c r="G5" s="147">
        <f t="shared" ref="G5:G9" si="0">E5*F5</f>
        <v>23793.920000000002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3215.8095511531824</v>
      </c>
      <c r="N5" s="151">
        <f>M5/L5</f>
        <v>321.58095511531826</v>
      </c>
      <c r="O5" s="153">
        <f>L5-I5</f>
        <v>0</v>
      </c>
      <c r="P5" s="154">
        <f>N5-K5</f>
        <v>-38.419044884681739</v>
      </c>
      <c r="Q5" s="155">
        <f>N5/K5</f>
        <v>0.89328043087588405</v>
      </c>
      <c r="R5" s="302">
        <f>Q21</f>
        <v>0.87835709605205103</v>
      </c>
      <c r="S5" s="156">
        <v>0.25</v>
      </c>
      <c r="T5" s="157">
        <v>0.26201388888888888</v>
      </c>
      <c r="U5" s="158"/>
      <c r="V5" s="159">
        <v>17.314458183642522</v>
      </c>
      <c r="W5" s="160"/>
      <c r="X5" s="161"/>
      <c r="Y5" s="305"/>
      <c r="Z5" s="306"/>
      <c r="AA5" s="114">
        <f>M5-J5</f>
        <v>-384.19044884681762</v>
      </c>
      <c r="AB5" s="155">
        <f>M5/J5</f>
        <v>0.89328043087588405</v>
      </c>
      <c r="AC5" s="307">
        <f>AB21</f>
        <v>0.87835709605205103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1486</v>
      </c>
      <c r="G6" s="102">
        <f t="shared" si="0"/>
        <v>43866.720000000001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3158.2909420814508</v>
      </c>
      <c r="N6" s="105">
        <f>M6/L6</f>
        <v>287.11735837104101</v>
      </c>
      <c r="O6" s="107">
        <f>L6-I6</f>
        <v>0</v>
      </c>
      <c r="P6" s="108">
        <f>N6-K6</f>
        <v>-40.155368901686245</v>
      </c>
      <c r="Q6" s="109">
        <f>N6/K6</f>
        <v>0.87730303946706978</v>
      </c>
      <c r="R6" s="303"/>
      <c r="S6" s="46">
        <v>0.26597222222222222</v>
      </c>
      <c r="T6" s="47">
        <v>0.2855671296296296</v>
      </c>
      <c r="U6" s="110">
        <v>5.7000000000000117</v>
      </c>
      <c r="V6" s="111">
        <v>28.230458065791648</v>
      </c>
      <c r="W6" s="112"/>
      <c r="X6" s="115"/>
      <c r="Y6" s="294"/>
      <c r="Z6" s="295"/>
      <c r="AA6" s="116">
        <f>M6-J6</f>
        <v>-441.70905791854921</v>
      </c>
      <c r="AB6" s="109">
        <f>M6/J6</f>
        <v>0.87730303946706967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1802</v>
      </c>
      <c r="G7" s="102">
        <f t="shared" si="0"/>
        <v>53789.700000000004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3158.0507887108497</v>
      </c>
      <c r="N7" s="105">
        <f>M7/L7</f>
        <v>287.0955262464409</v>
      </c>
      <c r="O7" s="107">
        <f>L7-I7</f>
        <v>0</v>
      </c>
      <c r="P7" s="108">
        <f>N7-K7</f>
        <v>-40.177201026286355</v>
      </c>
      <c r="Q7" s="109">
        <f>N7/K7</f>
        <v>0.87723633019745839</v>
      </c>
      <c r="R7" s="303"/>
      <c r="S7" s="46">
        <v>0.28888888888888886</v>
      </c>
      <c r="T7" s="47">
        <v>0.31266203703703699</v>
      </c>
      <c r="U7" s="110">
        <v>4.783333333333335</v>
      </c>
      <c r="V7" s="111">
        <v>34.23630816404183</v>
      </c>
      <c r="W7" s="112"/>
      <c r="X7" s="115"/>
      <c r="Y7" s="294"/>
      <c r="Z7" s="295"/>
      <c r="AA7" s="116">
        <f>M7-J7</f>
        <v>-441.9492112891503</v>
      </c>
      <c r="AB7" s="109">
        <f>M7/J7</f>
        <v>0.87723633019745828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364</v>
      </c>
      <c r="G8" s="102">
        <f t="shared" si="0"/>
        <v>10920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3158.1961633271781</v>
      </c>
      <c r="N8" s="105">
        <f>M8/L8</f>
        <v>287.10874212065255</v>
      </c>
      <c r="O8" s="107">
        <f>L8-I8</f>
        <v>0</v>
      </c>
      <c r="P8" s="108">
        <f>N8-K8</f>
        <v>-40.163985152074702</v>
      </c>
      <c r="Q8" s="109">
        <f>N8/K8</f>
        <v>0.87727671203532731</v>
      </c>
      <c r="R8" s="303"/>
      <c r="S8" s="46">
        <v>0.31597222222222221</v>
      </c>
      <c r="T8" s="47">
        <v>0.32076388888888885</v>
      </c>
      <c r="U8" s="110">
        <v>4.766666666666719</v>
      </c>
      <c r="V8" s="111">
        <v>6.915339918908467</v>
      </c>
      <c r="W8" s="112"/>
      <c r="X8" s="115"/>
      <c r="Y8" s="294"/>
      <c r="Z8" s="295"/>
      <c r="AA8" s="116">
        <f>M8-J8</f>
        <v>-441.80383667282194</v>
      </c>
      <c r="AB8" s="109">
        <f>M8/J8</f>
        <v>0.8772767120353272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601</v>
      </c>
      <c r="G9" s="102">
        <f t="shared" si="0"/>
        <v>17170.57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3120.0802836642565</v>
      </c>
      <c r="N9" s="105">
        <f>M9/L9</f>
        <v>260.00669030535471</v>
      </c>
      <c r="O9" s="107">
        <f>L9-I9</f>
        <v>0</v>
      </c>
      <c r="P9" s="108">
        <f>N9-K9</f>
        <v>-39.993309694645291</v>
      </c>
      <c r="Q9" s="109">
        <f>N9/K9</f>
        <v>0.86668896768451564</v>
      </c>
      <c r="R9" s="303"/>
      <c r="S9" s="46">
        <v>0.32430555555555551</v>
      </c>
      <c r="T9" s="47">
        <v>0.33232638888888882</v>
      </c>
      <c r="U9" s="110">
        <v>5.0999999999999979</v>
      </c>
      <c r="V9" s="111">
        <v>11.557394913457401</v>
      </c>
      <c r="W9" s="112"/>
      <c r="X9" s="115"/>
      <c r="Y9" s="294"/>
      <c r="Z9" s="295"/>
      <c r="AA9" s="116">
        <f>M9-J9</f>
        <v>-479.91971633574349</v>
      </c>
      <c r="AB9" s="109">
        <f>M9/J9</f>
        <v>0.86668896768451564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3162.0855457873836</v>
      </c>
      <c r="N21" s="137">
        <f>M21/L21</f>
        <v>287.46232234430761</v>
      </c>
      <c r="O21" s="138">
        <f>L21-I21</f>
        <v>0</v>
      </c>
      <c r="P21" s="139">
        <f>N21-K21</f>
        <v>-39.810404928419644</v>
      </c>
      <c r="Q21" s="140">
        <f>N21/K21</f>
        <v>0.87835709605205103</v>
      </c>
      <c r="R21" s="304"/>
      <c r="S21" s="141">
        <v>0.25</v>
      </c>
      <c r="T21" s="142">
        <v>0.46209490740740722</v>
      </c>
      <c r="U21" s="143"/>
      <c r="V21" s="165"/>
      <c r="W21" s="166"/>
      <c r="X21" s="137"/>
      <c r="Y21" s="290"/>
      <c r="Z21" s="291"/>
      <c r="AA21" s="167">
        <f>M21-J21</f>
        <v>-437.91445421261642</v>
      </c>
      <c r="AB21" s="140">
        <f>M21/J21</f>
        <v>0.87835709605205103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1185</v>
      </c>
      <c r="G22" s="147">
        <f t="shared" ref="G22:G24" si="5">E22*F22</f>
        <v>21958.050000000003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3033.2624737574188</v>
      </c>
      <c r="N22" s="151">
        <f>M22/L22</f>
        <v>1011.0874912524729</v>
      </c>
      <c r="O22" s="153">
        <f>L22-I22</f>
        <v>0</v>
      </c>
      <c r="P22" s="154">
        <f>N22-K22</f>
        <v>-88.912508747527113</v>
      </c>
      <c r="Q22" s="155">
        <f>N22/K22</f>
        <v>0.91917044659315716</v>
      </c>
      <c r="R22" s="302">
        <f>Q38</f>
        <v>0.91613638926263874</v>
      </c>
      <c r="S22" s="156">
        <v>0.30833333333333329</v>
      </c>
      <c r="T22" s="157">
        <v>0.32460648148148141</v>
      </c>
      <c r="U22" s="158"/>
      <c r="V22" s="111">
        <v>23.440108007509714</v>
      </c>
      <c r="W22" s="160"/>
      <c r="X22" s="161"/>
      <c r="Y22" s="305"/>
      <c r="Z22" s="306"/>
      <c r="AA22" s="114">
        <f>M22-J22</f>
        <v>-266.73752624258123</v>
      </c>
      <c r="AB22" s="155">
        <f>M22/J22</f>
        <v>0.91917044659315716</v>
      </c>
      <c r="AC22" s="307">
        <f>AB38</f>
        <v>0.91613638926263874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1465</v>
      </c>
      <c r="G23" s="102">
        <f t="shared" si="5"/>
        <v>26208.850000000002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3035.6248216625095</v>
      </c>
      <c r="N23" s="105">
        <f>M23/L23</f>
        <v>758.90620541562737</v>
      </c>
      <c r="O23" s="107">
        <f>L23-I23</f>
        <v>0</v>
      </c>
      <c r="P23" s="108">
        <f>N23-K23</f>
        <v>-66.093794584372631</v>
      </c>
      <c r="Q23" s="109">
        <f>N23/K23</f>
        <v>0.91988630959469986</v>
      </c>
      <c r="R23" s="303"/>
      <c r="S23" s="46">
        <v>0.32777777777777772</v>
      </c>
      <c r="T23" s="47">
        <v>0.34788194444444437</v>
      </c>
      <c r="U23" s="110">
        <v>4.5666666666666877</v>
      </c>
      <c r="V23" s="111">
        <v>28.956147470114615</v>
      </c>
      <c r="W23" s="112"/>
      <c r="X23" s="115"/>
      <c r="Y23" s="294"/>
      <c r="Z23" s="295"/>
      <c r="AA23" s="116">
        <f>M23-J23</f>
        <v>-264.37517833749052</v>
      </c>
      <c r="AB23" s="109">
        <f>M23/J23</f>
        <v>0.91988630959469986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2378</v>
      </c>
      <c r="G24" s="102">
        <f t="shared" si="5"/>
        <v>53076.959999999999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3000.8629582801946</v>
      </c>
      <c r="N24" s="105">
        <f>M24/L24</f>
        <v>600.17259165603889</v>
      </c>
      <c r="O24" s="107">
        <f>L24-I24</f>
        <v>0</v>
      </c>
      <c r="P24" s="108">
        <f>N24-K24</f>
        <v>-59.82740834396111</v>
      </c>
      <c r="Q24" s="109">
        <f>N24/K24</f>
        <v>0.90935241160005897</v>
      </c>
      <c r="R24" s="303"/>
      <c r="S24" s="46">
        <v>0.35138888888888881</v>
      </c>
      <c r="T24" s="47">
        <v>0.38439814814814804</v>
      </c>
      <c r="U24" s="110">
        <v>5.0499999999999901</v>
      </c>
      <c r="V24" s="111">
        <v>47.546323168909531</v>
      </c>
      <c r="W24" s="112"/>
      <c r="X24" s="115"/>
      <c r="Y24" s="294"/>
      <c r="Z24" s="295"/>
      <c r="AA24" s="116">
        <f>M24-J24</f>
        <v>-299.13704171980544</v>
      </c>
      <c r="AB24" s="109">
        <f>M24/J24</f>
        <v>0.90935241160005897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3023.2500845667078</v>
      </c>
      <c r="N38" s="137">
        <f t="shared" ref="N38:N43" si="10">M38/L38</f>
        <v>755.81252114167694</v>
      </c>
      <c r="O38" s="138">
        <f t="shared" ref="O38:O43" si="11">L38-I38</f>
        <v>0</v>
      </c>
      <c r="P38" s="139">
        <f t="shared" ref="P38:P43" si="12">N38-K38</f>
        <v>-69.187478858323061</v>
      </c>
      <c r="Q38" s="140">
        <f t="shared" ref="Q38:Q43" si="13">N38/K38</f>
        <v>0.91613638926263874</v>
      </c>
      <c r="R38" s="304"/>
      <c r="S38" s="141">
        <v>0.30833333333333329</v>
      </c>
      <c r="T38" s="142">
        <v>0.38439814814814804</v>
      </c>
      <c r="U38" s="143"/>
      <c r="V38" s="165"/>
      <c r="W38" s="98"/>
      <c r="X38" s="68"/>
      <c r="Y38" s="290"/>
      <c r="Z38" s="291"/>
      <c r="AA38" s="167">
        <f t="shared" ref="AA38:AA43" si="14">M38-J38</f>
        <v>-276.74991543329224</v>
      </c>
      <c r="AB38" s="140">
        <f t="shared" ref="AB38:AB43" si="15">M38/J38</f>
        <v>0.91613638926263874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476</v>
      </c>
      <c r="G39" s="147">
        <f t="shared" ref="G39:G43" si="16">E39*F39</f>
        <v>11814.32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3244.1856067804806</v>
      </c>
      <c r="N39" s="151">
        <f t="shared" si="10"/>
        <v>648.83712135609608</v>
      </c>
      <c r="O39" s="153">
        <f t="shared" si="11"/>
        <v>0</v>
      </c>
      <c r="P39" s="154">
        <f t="shared" si="12"/>
        <v>-71.162878643903923</v>
      </c>
      <c r="Q39" s="155">
        <f t="shared" si="13"/>
        <v>0.90116266855013349</v>
      </c>
      <c r="R39" s="302">
        <f>Q55</f>
        <v>0.9075291627979607</v>
      </c>
      <c r="S39" s="156">
        <v>0.25</v>
      </c>
      <c r="T39" s="157">
        <v>0.25611111111111112</v>
      </c>
      <c r="U39" s="158"/>
      <c r="V39" s="159">
        <v>8.8034420534720432</v>
      </c>
      <c r="W39" s="160"/>
      <c r="X39" s="161"/>
      <c r="Y39" s="305"/>
      <c r="Z39" s="306"/>
      <c r="AA39" s="114">
        <f t="shared" si="14"/>
        <v>-355.81439321951939</v>
      </c>
      <c r="AB39" s="155">
        <f t="shared" si="15"/>
        <v>0.90116266855013349</v>
      </c>
      <c r="AC39" s="307">
        <f>AB55</f>
        <v>0.90752916279796059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536</v>
      </c>
      <c r="G40" s="102">
        <f t="shared" si="16"/>
        <v>9744.48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3240.8032394521165</v>
      </c>
      <c r="N40" s="105">
        <f t="shared" si="10"/>
        <v>1080.2677464840388</v>
      </c>
      <c r="O40" s="107">
        <f t="shared" si="11"/>
        <v>0</v>
      </c>
      <c r="P40" s="108">
        <f t="shared" si="12"/>
        <v>-119.73225351596125</v>
      </c>
      <c r="Q40" s="109">
        <f t="shared" si="13"/>
        <v>0.9002231220700323</v>
      </c>
      <c r="R40" s="303"/>
      <c r="S40" s="46">
        <v>0.26597222222222222</v>
      </c>
      <c r="T40" s="47">
        <v>0.27285879629629628</v>
      </c>
      <c r="U40" s="110">
        <v>15</v>
      </c>
      <c r="V40" s="111">
        <v>9.9234657656775553</v>
      </c>
      <c r="W40" s="112"/>
      <c r="X40" s="115"/>
      <c r="Y40" s="294"/>
      <c r="Z40" s="295"/>
      <c r="AA40" s="116">
        <f t="shared" si="14"/>
        <v>-359.19676054788351</v>
      </c>
      <c r="AB40" s="109">
        <f t="shared" si="15"/>
        <v>0.90022312207003241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894</v>
      </c>
      <c r="G41" s="102">
        <f t="shared" si="16"/>
        <v>15260.58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3036.7584861052419</v>
      </c>
      <c r="N41" s="105">
        <f t="shared" si="10"/>
        <v>1012.2528287017473</v>
      </c>
      <c r="O41" s="107">
        <f t="shared" si="11"/>
        <v>0</v>
      </c>
      <c r="P41" s="108">
        <f t="shared" si="12"/>
        <v>-87.747171298252738</v>
      </c>
      <c r="Q41" s="109">
        <f t="shared" si="13"/>
        <v>0.92022984427431564</v>
      </c>
      <c r="R41" s="303"/>
      <c r="S41" s="46">
        <v>0.28263888888888888</v>
      </c>
      <c r="T41" s="47">
        <v>0.29489583333333336</v>
      </c>
      <c r="U41" s="110">
        <v>15</v>
      </c>
      <c r="V41" s="111">
        <v>17.663571286762199</v>
      </c>
      <c r="W41" s="112"/>
      <c r="X41" s="115"/>
      <c r="Y41" s="294"/>
      <c r="Z41" s="295"/>
      <c r="AA41" s="116">
        <f t="shared" si="14"/>
        <v>-263.2415138947581</v>
      </c>
      <c r="AB41" s="109">
        <f t="shared" si="15"/>
        <v>0.92022984427431576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2328</v>
      </c>
      <c r="G42" s="102">
        <f t="shared" si="16"/>
        <v>32661.84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2759.6161146167415</v>
      </c>
      <c r="N42" s="105">
        <f t="shared" si="10"/>
        <v>919.87203820558045</v>
      </c>
      <c r="O42" s="107">
        <f t="shared" si="11"/>
        <v>0</v>
      </c>
      <c r="P42" s="108">
        <f t="shared" si="12"/>
        <v>-80.127961794419548</v>
      </c>
      <c r="Q42" s="109">
        <f t="shared" si="13"/>
        <v>0.9198720382055805</v>
      </c>
      <c r="R42" s="303"/>
      <c r="S42" s="46">
        <v>0.30486111111111114</v>
      </c>
      <c r="T42" s="47">
        <v>0.34</v>
      </c>
      <c r="U42" s="110">
        <v>15</v>
      </c>
      <c r="V42" s="111">
        <v>50.615735739533797</v>
      </c>
      <c r="W42" s="112"/>
      <c r="X42" s="115"/>
      <c r="Y42" s="294"/>
      <c r="Z42" s="295"/>
      <c r="AA42" s="116">
        <f t="shared" si="14"/>
        <v>-240.38388538325853</v>
      </c>
      <c r="AB42" s="109">
        <f t="shared" si="15"/>
        <v>0.9198720382055805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3206</v>
      </c>
      <c r="G43" s="102">
        <f t="shared" si="16"/>
        <v>45781.68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3237.3852368905455</v>
      </c>
      <c r="N43" s="105">
        <f t="shared" si="10"/>
        <v>1079.1284122968484</v>
      </c>
      <c r="O43" s="107">
        <f t="shared" si="11"/>
        <v>0</v>
      </c>
      <c r="P43" s="108">
        <f t="shared" si="12"/>
        <v>-120.87158770315159</v>
      </c>
      <c r="Q43" s="109">
        <f t="shared" si="13"/>
        <v>0.89927367691404037</v>
      </c>
      <c r="R43" s="303"/>
      <c r="S43" s="46">
        <v>0.35000000000000003</v>
      </c>
      <c r="T43" s="47">
        <v>0.39126157407407414</v>
      </c>
      <c r="U43" s="110">
        <v>15</v>
      </c>
      <c r="V43" s="111">
        <v>59.41832248075567</v>
      </c>
      <c r="W43" s="112"/>
      <c r="X43" s="115"/>
      <c r="Y43" s="294"/>
      <c r="Z43" s="295"/>
      <c r="AA43" s="116">
        <f t="shared" si="14"/>
        <v>-362.61476310945454</v>
      </c>
      <c r="AB43" s="109">
        <f t="shared" si="15"/>
        <v>0.89927367691404037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3103.7497367690253</v>
      </c>
      <c r="N55" s="137">
        <f t="shared" ref="N55:N62" si="21">M55/L55</f>
        <v>912.86756963794869</v>
      </c>
      <c r="O55" s="138">
        <f t="shared" ref="O55:O62" si="22">L55-I55</f>
        <v>0</v>
      </c>
      <c r="P55" s="139">
        <f t="shared" ref="P55:P62" si="23">N55-K55</f>
        <v>-93.014783303227773</v>
      </c>
      <c r="Q55" s="140">
        <f t="shared" ref="Q55:Q62" si="24">N55/K55</f>
        <v>0.9075291627979607</v>
      </c>
      <c r="R55" s="304"/>
      <c r="S55" s="141">
        <v>0.25</v>
      </c>
      <c r="T55" s="142">
        <v>0.39126157407407414</v>
      </c>
      <c r="U55" s="143"/>
      <c r="V55" s="165"/>
      <c r="W55" s="98"/>
      <c r="X55" s="68"/>
      <c r="Y55" s="290"/>
      <c r="Z55" s="291"/>
      <c r="AA55" s="167">
        <f t="shared" ref="AA55:AA62" si="25">M55-J55</f>
        <v>-316.25026323097472</v>
      </c>
      <c r="AB55" s="140">
        <f t="shared" ref="AB55:AB62" si="26">M55/J55</f>
        <v>0.90752916279796059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333</v>
      </c>
      <c r="G56" s="147">
        <f t="shared" ref="G56:G62" si="27">E56*F56</f>
        <v>8334.99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3239.2069961598086</v>
      </c>
      <c r="N56" s="151">
        <f t="shared" si="21"/>
        <v>647.84139923196176</v>
      </c>
      <c r="O56" s="153">
        <f t="shared" si="22"/>
        <v>0</v>
      </c>
      <c r="P56" s="154">
        <f t="shared" si="23"/>
        <v>-72.158600768038241</v>
      </c>
      <c r="Q56" s="155">
        <f t="shared" si="24"/>
        <v>0.89977972115550242</v>
      </c>
      <c r="R56" s="302">
        <f>Q72</f>
        <v>0.90224337184317482</v>
      </c>
      <c r="S56" s="156">
        <v>0.25</v>
      </c>
      <c r="T56" s="157">
        <v>0.25428240740740743</v>
      </c>
      <c r="U56" s="158"/>
      <c r="V56" s="159">
        <v>6.1681763541777288</v>
      </c>
      <c r="W56" s="157"/>
      <c r="X56" s="168"/>
      <c r="Y56" s="305"/>
      <c r="Z56" s="306"/>
      <c r="AA56" s="114">
        <f t="shared" si="25"/>
        <v>-360.79300384019143</v>
      </c>
      <c r="AB56" s="155">
        <f t="shared" si="26"/>
        <v>0.89977972115550242</v>
      </c>
      <c r="AC56" s="307">
        <f>AB72</f>
        <v>0.90224337184317482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542</v>
      </c>
      <c r="G57" s="102">
        <f t="shared" si="27"/>
        <v>11230.24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3240.0761428160658</v>
      </c>
      <c r="N57" s="105">
        <f t="shared" si="21"/>
        <v>1080.0253809386886</v>
      </c>
      <c r="O57" s="107">
        <f t="shared" si="22"/>
        <v>0</v>
      </c>
      <c r="P57" s="108">
        <f t="shared" si="23"/>
        <v>-119.97461906131139</v>
      </c>
      <c r="Q57" s="109">
        <f t="shared" si="24"/>
        <v>0.90002115078224054</v>
      </c>
      <c r="R57" s="303"/>
      <c r="S57" s="46">
        <v>0.26458333333333334</v>
      </c>
      <c r="T57" s="47">
        <v>0.27155092592592595</v>
      </c>
      <c r="U57" s="110">
        <v>14.833333333333307</v>
      </c>
      <c r="V57" s="111">
        <v>10.036801163486148</v>
      </c>
      <c r="W57" s="112"/>
      <c r="X57" s="13"/>
      <c r="Y57" s="294"/>
      <c r="Z57" s="295"/>
      <c r="AA57" s="116">
        <f t="shared" si="25"/>
        <v>-359.92385718393416</v>
      </c>
      <c r="AB57" s="109">
        <f t="shared" si="26"/>
        <v>0.90002115078224054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984</v>
      </c>
      <c r="G58" s="102">
        <f t="shared" si="27"/>
        <v>17889.12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3240.3156310719191</v>
      </c>
      <c r="N58" s="105">
        <f t="shared" si="21"/>
        <v>1080.1052103573063</v>
      </c>
      <c r="O58" s="107">
        <f t="shared" si="22"/>
        <v>0</v>
      </c>
      <c r="P58" s="108">
        <f t="shared" si="23"/>
        <v>-119.89478964269369</v>
      </c>
      <c r="Q58" s="109">
        <f t="shared" si="24"/>
        <v>0.90008767529775524</v>
      </c>
      <c r="R58" s="303"/>
      <c r="S58" s="46">
        <v>0.28194444444444444</v>
      </c>
      <c r="T58" s="47">
        <v>0.2945949074074074</v>
      </c>
      <c r="U58" s="110">
        <v>14.966666666666635</v>
      </c>
      <c r="V58" s="111">
        <v>18.220447240958794</v>
      </c>
      <c r="W58" s="112"/>
      <c r="X58" s="13"/>
      <c r="Y58" s="294"/>
      <c r="Z58" s="295"/>
      <c r="AA58" s="116">
        <f t="shared" si="25"/>
        <v>-359.68436892808086</v>
      </c>
      <c r="AB58" s="109">
        <f t="shared" si="26"/>
        <v>0.90008767529775535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775</v>
      </c>
      <c r="G59" s="102">
        <f t="shared" si="27"/>
        <v>23250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3236.5506743701649</v>
      </c>
      <c r="N59" s="105">
        <f t="shared" si="21"/>
        <v>809.13766859254122</v>
      </c>
      <c r="O59" s="107">
        <f t="shared" si="22"/>
        <v>0</v>
      </c>
      <c r="P59" s="108">
        <f t="shared" si="23"/>
        <v>-90.862331407458782</v>
      </c>
      <c r="Q59" s="109">
        <f t="shared" si="24"/>
        <v>0.89904185399171244</v>
      </c>
      <c r="R59" s="303"/>
      <c r="S59" s="46">
        <v>0.30486111111111114</v>
      </c>
      <c r="T59" s="47">
        <v>0.31483796296296301</v>
      </c>
      <c r="U59" s="110">
        <v>14.783333333333379</v>
      </c>
      <c r="V59" s="111">
        <v>14.367147212687758</v>
      </c>
      <c r="W59" s="112"/>
      <c r="X59" s="115"/>
      <c r="Y59" s="294"/>
      <c r="Z59" s="295"/>
      <c r="AA59" s="116">
        <f t="shared" si="25"/>
        <v>-363.44932562983513</v>
      </c>
      <c r="AB59" s="109">
        <f t="shared" si="26"/>
        <v>0.89904185399171244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584</v>
      </c>
      <c r="G60" s="102">
        <f t="shared" si="27"/>
        <v>17520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3036.5479198342377</v>
      </c>
      <c r="N60" s="105">
        <f t="shared" si="21"/>
        <v>759.13697995855944</v>
      </c>
      <c r="O60" s="107">
        <f t="shared" si="22"/>
        <v>0</v>
      </c>
      <c r="P60" s="108">
        <f t="shared" si="23"/>
        <v>-65.863020041440564</v>
      </c>
      <c r="Q60" s="109">
        <f t="shared" si="24"/>
        <v>0.92016603631340532</v>
      </c>
      <c r="R60" s="303"/>
      <c r="S60" s="46">
        <v>0.32500000000000007</v>
      </c>
      <c r="T60" s="47">
        <v>0.33300925925925934</v>
      </c>
      <c r="U60" s="110">
        <v>14.633333333333356</v>
      </c>
      <c r="V60" s="111">
        <v>11.539419408178745</v>
      </c>
      <c r="W60" s="112"/>
      <c r="X60" s="115"/>
      <c r="Y60" s="294"/>
      <c r="Z60" s="295"/>
      <c r="AA60" s="116">
        <f t="shared" si="25"/>
        <v>-263.45208016576225</v>
      </c>
      <c r="AB60" s="109">
        <f t="shared" si="26"/>
        <v>0.92016603631340532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1003</v>
      </c>
      <c r="G61" s="120">
        <f t="shared" si="27"/>
        <v>27562.44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3234.9658765915879</v>
      </c>
      <c r="N61" s="105">
        <f t="shared" si="21"/>
        <v>646.99317531831753</v>
      </c>
      <c r="O61" s="107">
        <f t="shared" si="22"/>
        <v>0</v>
      </c>
      <c r="P61" s="108">
        <f t="shared" si="23"/>
        <v>-73.006824681682474</v>
      </c>
      <c r="Q61" s="109">
        <f t="shared" si="24"/>
        <v>0.89860163238655211</v>
      </c>
      <c r="R61" s="303"/>
      <c r="S61" s="46">
        <v>0.34305555555555561</v>
      </c>
      <c r="T61" s="119">
        <v>0.3559722222222223</v>
      </c>
      <c r="U61" s="110">
        <v>15</v>
      </c>
      <c r="V61" s="111">
        <v>18.602978298926175</v>
      </c>
      <c r="W61" s="112"/>
      <c r="X61" s="49"/>
      <c r="Y61" s="294"/>
      <c r="Z61" s="295"/>
      <c r="AA61" s="116">
        <f t="shared" si="25"/>
        <v>-365.03412340841214</v>
      </c>
      <c r="AB61" s="109">
        <f t="shared" si="26"/>
        <v>0.89860163238655222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2618</v>
      </c>
      <c r="G62" s="120">
        <f t="shared" si="27"/>
        <v>43615.88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3238.1967180512684</v>
      </c>
      <c r="N62" s="105">
        <f t="shared" si="21"/>
        <v>647.63934361025372</v>
      </c>
      <c r="O62" s="122">
        <f t="shared" si="22"/>
        <v>0</v>
      </c>
      <c r="P62" s="123">
        <f t="shared" si="23"/>
        <v>-72.360656389746282</v>
      </c>
      <c r="Q62" s="124">
        <f t="shared" si="24"/>
        <v>0.89949908834757464</v>
      </c>
      <c r="R62" s="303"/>
      <c r="S62" s="46">
        <v>0.36597222222222231</v>
      </c>
      <c r="T62" s="119">
        <v>0.39965277777777786</v>
      </c>
      <c r="U62" s="110">
        <v>15</v>
      </c>
      <c r="V62" s="111">
        <v>48.508479773436989</v>
      </c>
      <c r="W62" s="112"/>
      <c r="X62" s="115"/>
      <c r="Y62" s="294"/>
      <c r="Z62" s="295"/>
      <c r="AA62" s="116">
        <f t="shared" si="25"/>
        <v>-361.80328194873164</v>
      </c>
      <c r="AB62" s="109">
        <f t="shared" si="26"/>
        <v>0.89949908834757453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3209.4085655564363</v>
      </c>
      <c r="N72" s="137">
        <f>M72/L72</f>
        <v>774.68482616879487</v>
      </c>
      <c r="O72" s="138">
        <f>L72-I72</f>
        <v>0</v>
      </c>
      <c r="P72" s="139">
        <f>N72-K72</f>
        <v>-83.935863486377457</v>
      </c>
      <c r="Q72" s="140">
        <f>N72/K72</f>
        <v>0.90224337184317482</v>
      </c>
      <c r="R72" s="304"/>
      <c r="S72" s="141">
        <v>0.25</v>
      </c>
      <c r="T72" s="142">
        <v>0.39965277777777786</v>
      </c>
      <c r="U72" s="143"/>
      <c r="V72" s="165"/>
      <c r="W72" s="166"/>
      <c r="X72" s="137"/>
      <c r="Y72" s="290"/>
      <c r="Z72" s="291"/>
      <c r="AA72" s="167">
        <f>M72-J72</f>
        <v>-347.73429158642102</v>
      </c>
      <c r="AB72" s="140">
        <f>M72/J72</f>
        <v>0.90224337184317482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1006</v>
      </c>
      <c r="G73" s="147">
        <f t="shared" ref="G73:G75" si="32">E73*F73</f>
        <v>28741.420000000002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3121.8897931692659</v>
      </c>
      <c r="N73" s="151">
        <f>M73/L73</f>
        <v>260.15748276410551</v>
      </c>
      <c r="O73" s="153">
        <f>L73-I73</f>
        <v>0</v>
      </c>
      <c r="P73" s="154">
        <f>N73-K73</f>
        <v>-39.842517235894491</v>
      </c>
      <c r="Q73" s="155">
        <f>N73/K73</f>
        <v>0.86719160921368499</v>
      </c>
      <c r="R73" s="302">
        <f>Q89</f>
        <v>0.89287397229069643</v>
      </c>
      <c r="S73" s="156">
        <v>0.70833333333333337</v>
      </c>
      <c r="T73" s="157">
        <v>0.72175925925925932</v>
      </c>
      <c r="U73" s="158"/>
      <c r="V73" s="159">
        <v>19.334442917257501</v>
      </c>
      <c r="W73" s="157"/>
      <c r="X73" s="168"/>
      <c r="Y73" s="305"/>
      <c r="Z73" s="306"/>
      <c r="AA73" s="114">
        <f>M73-J73</f>
        <v>-478.11020683073411</v>
      </c>
      <c r="AB73" s="155">
        <f>M73/J73</f>
        <v>0.86719160921368499</v>
      </c>
      <c r="AC73" s="307">
        <f>AB89</f>
        <v>0.89287397229069643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221</v>
      </c>
      <c r="G74" s="102">
        <f t="shared" si="32"/>
        <v>3913.9100000000003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3260.168412740094</v>
      </c>
      <c r="N74" s="105">
        <f>M74/L74</f>
        <v>652.03368254801876</v>
      </c>
      <c r="O74" s="107">
        <f>L74-I74</f>
        <v>0</v>
      </c>
      <c r="P74" s="108">
        <f>N74-K74</f>
        <v>-67.96631745198124</v>
      </c>
      <c r="Q74" s="109">
        <f>N74/K74</f>
        <v>0.90560233687224823</v>
      </c>
      <c r="R74" s="303"/>
      <c r="S74" s="46">
        <v>0.72499999999999998</v>
      </c>
      <c r="T74" s="47">
        <v>0.72782407407407401</v>
      </c>
      <c r="U74" s="110">
        <v>4.6666666666665435</v>
      </c>
      <c r="V74" s="111">
        <v>4.0672745457512383</v>
      </c>
      <c r="W74" s="112"/>
      <c r="X74" s="13"/>
      <c r="Y74" s="294"/>
      <c r="Z74" s="295"/>
      <c r="AA74" s="116">
        <f>M74-J74</f>
        <v>-339.83158725990597</v>
      </c>
      <c r="AB74" s="109">
        <f>M74/J74</f>
        <v>0.90560233687224834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295</v>
      </c>
      <c r="G75" s="102">
        <f t="shared" si="32"/>
        <v>5581.4000000000005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3260.9806948301634</v>
      </c>
      <c r="N75" s="105">
        <f>M75/L75</f>
        <v>652.19613896603266</v>
      </c>
      <c r="O75" s="107">
        <f>L75-I75</f>
        <v>0</v>
      </c>
      <c r="P75" s="108">
        <f>N75-K75</f>
        <v>-67.803861033967337</v>
      </c>
      <c r="Q75" s="109">
        <f>N75/K75</f>
        <v>0.90582797078615651</v>
      </c>
      <c r="R75" s="303"/>
      <c r="S75" s="46">
        <v>0.7319444444444444</v>
      </c>
      <c r="T75" s="47">
        <v>0.73570601851851847</v>
      </c>
      <c r="U75" s="110">
        <v>5.9333333333333549</v>
      </c>
      <c r="V75" s="111">
        <v>5.4278150214323304</v>
      </c>
      <c r="W75" s="112"/>
      <c r="X75" s="13"/>
      <c r="Y75" s="294"/>
      <c r="Z75" s="295"/>
      <c r="AA75" s="116">
        <f>M75-J75</f>
        <v>-339.01930516983657</v>
      </c>
      <c r="AB75" s="109">
        <f>M75/J75</f>
        <v>0.90582797078615651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3214.3463002465073</v>
      </c>
      <c r="N89" s="137">
        <f t="shared" ref="N89:N94" si="36">M89/L89</f>
        <v>438.31995003361465</v>
      </c>
      <c r="O89" s="138">
        <f t="shared" ref="O89:O94" si="37">L89-I89</f>
        <v>0</v>
      </c>
      <c r="P89" s="139">
        <f t="shared" ref="P89:P94" si="38">N89-K89</f>
        <v>-52.589140875476289</v>
      </c>
      <c r="Q89" s="140">
        <f t="shared" ref="Q89:Q94" si="39">N89/K89</f>
        <v>0.89287397229069643</v>
      </c>
      <c r="R89" s="304"/>
      <c r="S89" s="141">
        <v>0.70833333333333337</v>
      </c>
      <c r="T89" s="142">
        <v>0.73570601851851847</v>
      </c>
      <c r="U89" s="143"/>
      <c r="V89" s="165"/>
      <c r="W89" s="166"/>
      <c r="X89" s="137"/>
      <c r="Y89" s="290"/>
      <c r="Z89" s="291"/>
      <c r="AA89" s="167">
        <f t="shared" ref="AA89:AA94" si="40">M89-J89</f>
        <v>-385.65369975349267</v>
      </c>
      <c r="AB89" s="140">
        <f t="shared" ref="AB89:AB94" si="41">M89/J89</f>
        <v>0.89287397229069643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167</v>
      </c>
      <c r="G90" s="147">
        <f t="shared" ref="G90:G94" si="42">E90*F90</f>
        <v>3886.09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2761.1495342344424</v>
      </c>
      <c r="N90" s="151">
        <f t="shared" si="36"/>
        <v>552.22990684688853</v>
      </c>
      <c r="O90" s="153">
        <f t="shared" si="37"/>
        <v>0</v>
      </c>
      <c r="P90" s="154">
        <f t="shared" si="38"/>
        <v>-47.770093153111475</v>
      </c>
      <c r="Q90" s="155">
        <f t="shared" si="39"/>
        <v>0.92038317807814751</v>
      </c>
      <c r="R90" s="302">
        <f>Q106</f>
        <v>0.91976995655295402</v>
      </c>
      <c r="S90" s="156">
        <v>0.70833333333333337</v>
      </c>
      <c r="T90" s="157">
        <v>0.71084490740740747</v>
      </c>
      <c r="U90" s="158"/>
      <c r="V90" s="159">
        <v>3.6289233436167918</v>
      </c>
      <c r="W90" s="160"/>
      <c r="X90" s="161"/>
      <c r="Y90" s="305"/>
      <c r="Z90" s="306"/>
      <c r="AA90" s="114">
        <f t="shared" si="40"/>
        <v>-238.8504657655576</v>
      </c>
      <c r="AB90" s="155">
        <f t="shared" si="41"/>
        <v>0.92038317807814751</v>
      </c>
      <c r="AC90" s="307">
        <f>AB106</f>
        <v>0.9197699565529539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838</v>
      </c>
      <c r="G91" s="102">
        <f t="shared" si="42"/>
        <v>20564.52</v>
      </c>
      <c r="H91" s="26"/>
      <c r="I91" s="103">
        <v>4</v>
      </c>
      <c r="J91" s="104">
        <v>3000</v>
      </c>
      <c r="K91" s="105">
        <f t="shared" ref="K91:K132" si="43">J91/I91</f>
        <v>750</v>
      </c>
      <c r="L91" s="106">
        <v>4</v>
      </c>
      <c r="M91" s="104">
        <f>F91/V91*60</f>
        <v>2760.8535515561907</v>
      </c>
      <c r="N91" s="105">
        <f t="shared" si="36"/>
        <v>690.21338788904768</v>
      </c>
      <c r="O91" s="107">
        <f t="shared" si="37"/>
        <v>0</v>
      </c>
      <c r="P91" s="108">
        <f t="shared" si="38"/>
        <v>-59.786612110952319</v>
      </c>
      <c r="Q91" s="109">
        <f t="shared" si="39"/>
        <v>0.92028451718539694</v>
      </c>
      <c r="R91" s="303"/>
      <c r="S91" s="46">
        <v>0.71458333333333335</v>
      </c>
      <c r="T91" s="47">
        <v>0.72722222222222221</v>
      </c>
      <c r="U91" s="110">
        <v>5.3833333333332689</v>
      </c>
      <c r="V91" s="111">
        <v>18.211759175585041</v>
      </c>
      <c r="W91" s="112"/>
      <c r="X91" s="115"/>
      <c r="Y91" s="294"/>
      <c r="Z91" s="295"/>
      <c r="AA91" s="116">
        <f t="shared" si="40"/>
        <v>-239.14644844380928</v>
      </c>
      <c r="AB91" s="109">
        <f t="shared" si="41"/>
        <v>0.92028451718539694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757</v>
      </c>
      <c r="G92" s="102">
        <f t="shared" si="42"/>
        <v>18417.809999999998</v>
      </c>
      <c r="H92" s="26"/>
      <c r="I92" s="103">
        <v>4</v>
      </c>
      <c r="J92" s="104">
        <v>3000</v>
      </c>
      <c r="K92" s="105">
        <f t="shared" si="43"/>
        <v>750</v>
      </c>
      <c r="L92" s="106">
        <v>4</v>
      </c>
      <c r="M92" s="104">
        <f>F92/V92*60</f>
        <v>2758.7950725705659</v>
      </c>
      <c r="N92" s="105">
        <f t="shared" si="36"/>
        <v>689.69876814264148</v>
      </c>
      <c r="O92" s="107">
        <f t="shared" si="37"/>
        <v>0</v>
      </c>
      <c r="P92" s="108">
        <f t="shared" si="38"/>
        <v>-60.301231857358516</v>
      </c>
      <c r="Q92" s="109">
        <f t="shared" si="39"/>
        <v>0.91959835752352193</v>
      </c>
      <c r="R92" s="303"/>
      <c r="S92" s="46">
        <v>0.73124999999999996</v>
      </c>
      <c r="T92" s="47">
        <v>0.74267361111111108</v>
      </c>
      <c r="U92" s="110">
        <v>5.7999999999999474</v>
      </c>
      <c r="V92" s="111">
        <v>16.463709266262732</v>
      </c>
      <c r="W92" s="112"/>
      <c r="X92" s="115"/>
      <c r="Y92" s="294"/>
      <c r="Z92" s="295"/>
      <c r="AA92" s="116">
        <f t="shared" si="40"/>
        <v>-241.20492742943406</v>
      </c>
      <c r="AB92" s="109">
        <f t="shared" si="41"/>
        <v>0.91959835752352193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2119</v>
      </c>
      <c r="G93" s="102">
        <f t="shared" si="42"/>
        <v>47296.08</v>
      </c>
      <c r="H93" s="26"/>
      <c r="I93" s="103">
        <v>5</v>
      </c>
      <c r="J93" s="104">
        <v>3300</v>
      </c>
      <c r="K93" s="105">
        <f t="shared" si="43"/>
        <v>660</v>
      </c>
      <c r="L93" s="106">
        <v>5</v>
      </c>
      <c r="M93" s="104">
        <f>F93/V93*60</f>
        <v>3031.9786288411697</v>
      </c>
      <c r="N93" s="105">
        <f t="shared" si="36"/>
        <v>606.39572576823389</v>
      </c>
      <c r="O93" s="107">
        <f t="shared" si="37"/>
        <v>0</v>
      </c>
      <c r="P93" s="108">
        <f t="shared" si="38"/>
        <v>-53.604274231766112</v>
      </c>
      <c r="Q93" s="109">
        <f t="shared" si="39"/>
        <v>0.91878140267914221</v>
      </c>
      <c r="R93" s="303"/>
      <c r="S93" s="46">
        <v>0.74583333333333324</v>
      </c>
      <c r="T93" s="47">
        <v>0.77494212962962949</v>
      </c>
      <c r="U93" s="110">
        <v>4.5499999999999119</v>
      </c>
      <c r="V93" s="111">
        <v>41.933013244421595</v>
      </c>
      <c r="W93" s="112"/>
      <c r="X93" s="115"/>
      <c r="Y93" s="294"/>
      <c r="Z93" s="295"/>
      <c r="AA93" s="116">
        <f t="shared" si="40"/>
        <v>-268.02137115883033</v>
      </c>
      <c r="AB93" s="109">
        <f t="shared" si="41"/>
        <v>0.91878140267914232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3625</v>
      </c>
      <c r="G94" s="102">
        <f t="shared" si="42"/>
        <v>64851.25</v>
      </c>
      <c r="H94" s="13"/>
      <c r="I94" s="103">
        <v>4</v>
      </c>
      <c r="J94" s="104">
        <v>3300</v>
      </c>
      <c r="K94" s="105">
        <f t="shared" si="43"/>
        <v>825</v>
      </c>
      <c r="L94" s="106">
        <v>4</v>
      </c>
      <c r="M94" s="104">
        <f>F94/V94*60</f>
        <v>3035.6345350237139</v>
      </c>
      <c r="N94" s="105">
        <f t="shared" si="36"/>
        <v>758.90863375592846</v>
      </c>
      <c r="O94" s="107">
        <f t="shared" si="37"/>
        <v>0</v>
      </c>
      <c r="P94" s="108">
        <f t="shared" si="38"/>
        <v>-66.091366244071537</v>
      </c>
      <c r="Q94" s="109">
        <f t="shared" si="39"/>
        <v>0.91988925303748903</v>
      </c>
      <c r="R94" s="303"/>
      <c r="S94" s="46">
        <v>0.77847222222222212</v>
      </c>
      <c r="T94" s="47">
        <v>0.82821759259259253</v>
      </c>
      <c r="U94" s="110">
        <v>5.0833333333333819</v>
      </c>
      <c r="V94" s="111">
        <v>71.648941099657421</v>
      </c>
      <c r="W94" s="112"/>
      <c r="X94" s="115"/>
      <c r="Y94" s="294"/>
      <c r="Z94" s="295"/>
      <c r="AA94" s="116">
        <f t="shared" si="40"/>
        <v>-264.36546497628615</v>
      </c>
      <c r="AB94" s="109">
        <f t="shared" si="41"/>
        <v>0.91988925303748903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4">AVERAGE(I90:I105)</f>
        <v>4.4000000000000004</v>
      </c>
      <c r="J106" s="136">
        <f t="shared" si="44"/>
        <v>3120</v>
      </c>
      <c r="K106" s="137">
        <f t="shared" ref="K106" si="45">J106/I106</f>
        <v>709.09090909090901</v>
      </c>
      <c r="L106" s="135">
        <f t="shared" ref="L106:M106" si="46">AVERAGE(L90:L105)</f>
        <v>4.4000000000000004</v>
      </c>
      <c r="M106" s="136">
        <f t="shared" si="46"/>
        <v>2869.6822644452163</v>
      </c>
      <c r="N106" s="137">
        <f t="shared" ref="N106:N111" si="47">M106/L106</f>
        <v>652.20051464664004</v>
      </c>
      <c r="O106" s="138">
        <f t="shared" ref="O106:O111" si="48">L106-I106</f>
        <v>0</v>
      </c>
      <c r="P106" s="139">
        <f t="shared" ref="P106:P111" si="49">N106-K106</f>
        <v>-56.890394444268964</v>
      </c>
      <c r="Q106" s="140">
        <f t="shared" ref="Q106:Q111" si="50">N106/K106</f>
        <v>0.91976995655295402</v>
      </c>
      <c r="R106" s="304"/>
      <c r="S106" s="141">
        <v>0.70833333333333337</v>
      </c>
      <c r="T106" s="142">
        <v>0.82821759259259253</v>
      </c>
      <c r="U106" s="143"/>
      <c r="V106" s="165"/>
      <c r="W106" s="98"/>
      <c r="X106" s="68"/>
      <c r="Y106" s="290"/>
      <c r="Z106" s="291"/>
      <c r="AA106" s="167">
        <f t="shared" ref="AA106:AA111" si="51">M106-J106</f>
        <v>-250.31773555478367</v>
      </c>
      <c r="AB106" s="140">
        <f t="shared" ref="AB106:AB111" si="52">M106/J106</f>
        <v>0.9197699565529539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1327</v>
      </c>
      <c r="G107" s="147">
        <f t="shared" ref="G107:G111" si="53">E107*F107</f>
        <v>24124.86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>F107/V107*60</f>
        <v>2762.051413230553</v>
      </c>
      <c r="N107" s="151">
        <f t="shared" si="47"/>
        <v>920.68380441018428</v>
      </c>
      <c r="O107" s="153">
        <f t="shared" si="48"/>
        <v>0</v>
      </c>
      <c r="P107" s="154">
        <f t="shared" si="49"/>
        <v>-79.31619558981572</v>
      </c>
      <c r="Q107" s="155">
        <f t="shared" si="50"/>
        <v>0.92068380441018427</v>
      </c>
      <c r="R107" s="302">
        <f>Q123</f>
        <v>0.90664289521347252</v>
      </c>
      <c r="S107" s="156">
        <v>0.72569444444444442</v>
      </c>
      <c r="T107" s="157">
        <v>0.74570601851851848</v>
      </c>
      <c r="U107" s="158"/>
      <c r="V107" s="159">
        <v>28.826400413334373</v>
      </c>
      <c r="W107" s="160"/>
      <c r="X107" s="161"/>
      <c r="Y107" s="305"/>
      <c r="Z107" s="306"/>
      <c r="AA107" s="114">
        <f t="shared" si="51"/>
        <v>-237.94858676944705</v>
      </c>
      <c r="AB107" s="155">
        <f t="shared" si="52"/>
        <v>0.92068380441018427</v>
      </c>
      <c r="AC107" s="307">
        <f>AB123</f>
        <v>0.90664289521347252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822</v>
      </c>
      <c r="G108" s="102">
        <f t="shared" si="53"/>
        <v>14943.96</v>
      </c>
      <c r="H108" s="26"/>
      <c r="I108" s="103">
        <v>3</v>
      </c>
      <c r="J108" s="104">
        <v>3600</v>
      </c>
      <c r="K108" s="105">
        <f t="shared" si="43"/>
        <v>1200</v>
      </c>
      <c r="L108" s="106">
        <v>3</v>
      </c>
      <c r="M108" s="104">
        <f>F108/V108*60</f>
        <v>3238.3311194961357</v>
      </c>
      <c r="N108" s="105">
        <f t="shared" si="47"/>
        <v>1079.4437064987119</v>
      </c>
      <c r="O108" s="107">
        <f t="shared" si="48"/>
        <v>0</v>
      </c>
      <c r="P108" s="108">
        <f t="shared" si="49"/>
        <v>-120.55629350128811</v>
      </c>
      <c r="Q108" s="109">
        <f t="shared" si="50"/>
        <v>0.89953642208225992</v>
      </c>
      <c r="R108" s="303"/>
      <c r="S108" s="46">
        <v>0.75555555555555554</v>
      </c>
      <c r="T108" s="47">
        <v>0.76612268518518511</v>
      </c>
      <c r="U108" s="110">
        <v>15</v>
      </c>
      <c r="V108" s="111">
        <v>15.230067025287362</v>
      </c>
      <c r="W108" s="112"/>
      <c r="X108" s="115"/>
      <c r="Y108" s="294"/>
      <c r="Z108" s="295"/>
      <c r="AA108" s="116">
        <f t="shared" si="51"/>
        <v>-361.66888050386433</v>
      </c>
      <c r="AB108" s="109">
        <f t="shared" si="52"/>
        <v>0.89953642208225992</v>
      </c>
      <c r="AC108" s="308"/>
    </row>
    <row r="109" spans="1:29" ht="15.75" customHeight="1">
      <c r="A109" s="311"/>
      <c r="B109" s="99" t="s">
        <v>118</v>
      </c>
      <c r="C109" s="292" t="s">
        <v>143</v>
      </c>
      <c r="D109" s="293"/>
      <c r="E109" s="100">
        <v>14.28</v>
      </c>
      <c r="F109" s="101">
        <v>2525</v>
      </c>
      <c r="G109" s="102">
        <f t="shared" si="53"/>
        <v>36057</v>
      </c>
      <c r="H109" s="26">
        <v>2</v>
      </c>
      <c r="I109" s="103">
        <v>3</v>
      </c>
      <c r="J109" s="104">
        <v>3600</v>
      </c>
      <c r="K109" s="105">
        <f t="shared" si="43"/>
        <v>1200</v>
      </c>
      <c r="L109" s="106">
        <v>3</v>
      </c>
      <c r="M109" s="104">
        <f>F109/V109*60</f>
        <v>3236.1203308296845</v>
      </c>
      <c r="N109" s="105">
        <f t="shared" si="47"/>
        <v>1078.7067769432281</v>
      </c>
      <c r="O109" s="107">
        <f t="shared" si="48"/>
        <v>0</v>
      </c>
      <c r="P109" s="108">
        <f t="shared" si="49"/>
        <v>-121.29322305677192</v>
      </c>
      <c r="Q109" s="109">
        <f t="shared" si="50"/>
        <v>0.89892231411935675</v>
      </c>
      <c r="R109" s="303"/>
      <c r="S109" s="46">
        <v>0.7763888888888888</v>
      </c>
      <c r="T109" s="47">
        <v>0.80888888888888877</v>
      </c>
      <c r="U109" s="110">
        <v>14.783333333333299</v>
      </c>
      <c r="V109" s="111">
        <v>46.81531726638795</v>
      </c>
      <c r="W109" s="112"/>
      <c r="X109" s="115"/>
      <c r="Y109" s="294"/>
      <c r="Z109" s="295"/>
      <c r="AA109" s="116">
        <f t="shared" si="51"/>
        <v>-363.87966917031554</v>
      </c>
      <c r="AB109" s="109">
        <f t="shared" si="52"/>
        <v>0.89892231411935675</v>
      </c>
      <c r="AC109" s="308"/>
    </row>
    <row r="110" spans="1:29" ht="15.75" customHeight="1">
      <c r="A110" s="311"/>
      <c r="B110" s="99" t="s">
        <v>118</v>
      </c>
      <c r="C110" s="292" t="s">
        <v>141</v>
      </c>
      <c r="D110" s="293"/>
      <c r="E110" s="100">
        <v>14.03</v>
      </c>
      <c r="F110" s="101">
        <v>5303</v>
      </c>
      <c r="G110" s="102">
        <f t="shared" si="53"/>
        <v>74401.09</v>
      </c>
      <c r="H110" s="26"/>
      <c r="I110" s="103">
        <v>3</v>
      </c>
      <c r="J110" s="104">
        <v>3000</v>
      </c>
      <c r="K110" s="105">
        <f t="shared" si="43"/>
        <v>1000</v>
      </c>
      <c r="L110" s="106">
        <v>3</v>
      </c>
      <c r="M110" s="104">
        <f>F110/V110*60</f>
        <v>2758.977445200283</v>
      </c>
      <c r="N110" s="105">
        <f t="shared" si="47"/>
        <v>919.6591484000943</v>
      </c>
      <c r="O110" s="107">
        <f t="shared" si="48"/>
        <v>0</v>
      </c>
      <c r="P110" s="108">
        <f t="shared" si="49"/>
        <v>-80.340851599905704</v>
      </c>
      <c r="Q110" s="109">
        <f t="shared" si="50"/>
        <v>0.91965914840009433</v>
      </c>
      <c r="R110" s="303"/>
      <c r="S110" s="46">
        <v>0.81874999999999987</v>
      </c>
      <c r="T110" s="47">
        <v>0.89883101851851843</v>
      </c>
      <c r="U110" s="110">
        <v>15</v>
      </c>
      <c r="V110" s="111">
        <v>115.32533567953917</v>
      </c>
      <c r="W110" s="112"/>
      <c r="X110" s="115"/>
      <c r="Y110" s="294"/>
      <c r="Z110" s="295"/>
      <c r="AA110" s="116">
        <f t="shared" si="51"/>
        <v>-241.022554799717</v>
      </c>
      <c r="AB110" s="109">
        <f t="shared" si="52"/>
        <v>0.91965914840009433</v>
      </c>
      <c r="AC110" s="308"/>
    </row>
    <row r="111" spans="1:29" ht="15.75" customHeight="1">
      <c r="A111" s="311"/>
      <c r="B111" s="99" t="s">
        <v>118</v>
      </c>
      <c r="C111" s="292" t="s">
        <v>143</v>
      </c>
      <c r="D111" s="293"/>
      <c r="E111" s="100">
        <v>14.28</v>
      </c>
      <c r="F111" s="101">
        <v>4192</v>
      </c>
      <c r="G111" s="102">
        <f t="shared" si="53"/>
        <v>59861.759999999995</v>
      </c>
      <c r="H111" s="13"/>
      <c r="I111" s="103">
        <v>3</v>
      </c>
      <c r="J111" s="104">
        <v>3600</v>
      </c>
      <c r="K111" s="105">
        <f t="shared" si="43"/>
        <v>1200</v>
      </c>
      <c r="L111" s="106">
        <v>3</v>
      </c>
      <c r="M111" s="104">
        <f>F111/V111*60</f>
        <v>3236.1203308296845</v>
      </c>
      <c r="N111" s="105">
        <f t="shared" si="47"/>
        <v>1078.7067769432281</v>
      </c>
      <c r="O111" s="107">
        <f t="shared" si="48"/>
        <v>0</v>
      </c>
      <c r="P111" s="108">
        <f t="shared" si="49"/>
        <v>-121.29322305677192</v>
      </c>
      <c r="Q111" s="109">
        <f t="shared" si="50"/>
        <v>0.89892231411935675</v>
      </c>
      <c r="R111" s="303"/>
      <c r="S111" s="46">
        <v>0.90902777777777766</v>
      </c>
      <c r="T111" s="47">
        <v>0.96299768518518503</v>
      </c>
      <c r="U111" s="110">
        <v>14.683333333333284</v>
      </c>
      <c r="V111" s="111">
        <v>77.722697022058725</v>
      </c>
      <c r="W111" s="112"/>
      <c r="X111" s="115"/>
      <c r="Y111" s="294"/>
      <c r="Z111" s="295"/>
      <c r="AA111" s="116">
        <f t="shared" si="51"/>
        <v>-363.87966917031554</v>
      </c>
      <c r="AB111" s="109">
        <f t="shared" si="52"/>
        <v>0.89892231411935675</v>
      </c>
      <c r="AC111" s="308"/>
    </row>
    <row r="112" spans="1:29" ht="15.75" customHeight="1">
      <c r="A112" s="311"/>
      <c r="B112" s="99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294"/>
      <c r="Z112" s="295"/>
      <c r="AA112" s="116"/>
      <c r="AB112" s="109"/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4">AVERAGE(I107:I122)</f>
        <v>3</v>
      </c>
      <c r="J123" s="136">
        <f t="shared" si="54"/>
        <v>3360</v>
      </c>
      <c r="K123" s="137">
        <f t="shared" ref="K123" si="55">J123/I123</f>
        <v>1120</v>
      </c>
      <c r="L123" s="135">
        <f t="shared" ref="L123:M123" si="56">AVERAGE(L107:L122)</f>
        <v>3</v>
      </c>
      <c r="M123" s="136">
        <f t="shared" si="56"/>
        <v>3046.3201279172677</v>
      </c>
      <c r="N123" s="137">
        <f t="shared" ref="N123:N132" si="57">M123/L123</f>
        <v>1015.4400426390893</v>
      </c>
      <c r="O123" s="138">
        <f t="shared" ref="O123:O132" si="58">L123-I123</f>
        <v>0</v>
      </c>
      <c r="P123" s="139">
        <f t="shared" ref="P123:P132" si="59">N123-K123</f>
        <v>-104.55995736091074</v>
      </c>
      <c r="Q123" s="140">
        <f t="shared" ref="Q123:Q132" si="60">N123/K123</f>
        <v>0.90664289521347252</v>
      </c>
      <c r="R123" s="304"/>
      <c r="S123" s="141">
        <v>0.72569444444444442</v>
      </c>
      <c r="T123" s="142">
        <v>0.96299768518518503</v>
      </c>
      <c r="U123" s="143"/>
      <c r="V123" s="165"/>
      <c r="W123" s="98"/>
      <c r="X123" s="68"/>
      <c r="Y123" s="290"/>
      <c r="Z123" s="291"/>
      <c r="AA123" s="167">
        <f t="shared" ref="AA123:AA132" si="61">M123-J123</f>
        <v>-313.67987208273235</v>
      </c>
      <c r="AB123" s="140">
        <f t="shared" ref="AB123:AB132" si="62">M123/J123</f>
        <v>0.90664289521347252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134</v>
      </c>
      <c r="D124" s="301"/>
      <c r="E124" s="146">
        <v>16.7</v>
      </c>
      <c r="F124" s="96">
        <v>936</v>
      </c>
      <c r="G124" s="147">
        <f t="shared" ref="G124:G132" si="63">E124*F124</f>
        <v>15631.199999999999</v>
      </c>
      <c r="H124" s="148"/>
      <c r="I124" s="149">
        <v>3</v>
      </c>
      <c r="J124" s="150">
        <v>3600</v>
      </c>
      <c r="K124" s="151">
        <f>J124/I124</f>
        <v>1200</v>
      </c>
      <c r="L124" s="152">
        <v>3</v>
      </c>
      <c r="M124" s="150">
        <f t="shared" ref="M124:M132" si="64">F124/V124*60</f>
        <v>3238.3156875369395</v>
      </c>
      <c r="N124" s="151">
        <f t="shared" si="57"/>
        <v>1079.4385625123132</v>
      </c>
      <c r="O124" s="153">
        <f t="shared" si="58"/>
        <v>0</v>
      </c>
      <c r="P124" s="154">
        <f t="shared" si="59"/>
        <v>-120.56143748768682</v>
      </c>
      <c r="Q124" s="155">
        <f t="shared" si="60"/>
        <v>0.89953213542692767</v>
      </c>
      <c r="R124" s="302">
        <f>Q140</f>
        <v>0.899836426169624</v>
      </c>
      <c r="S124" s="156">
        <v>0.72986111111111118</v>
      </c>
      <c r="T124" s="157">
        <v>0.74189814814814825</v>
      </c>
      <c r="U124" s="158"/>
      <c r="V124" s="159">
        <v>17.342348745101887</v>
      </c>
      <c r="W124" s="157"/>
      <c r="X124" s="168"/>
      <c r="Y124" s="305"/>
      <c r="Z124" s="306"/>
      <c r="AA124" s="170">
        <f t="shared" si="61"/>
        <v>-361.68431246306045</v>
      </c>
      <c r="AB124" s="155">
        <f t="shared" si="62"/>
        <v>0.89953213542692767</v>
      </c>
      <c r="AC124" s="307">
        <f>AB140</f>
        <v>0.89983642616962389</v>
      </c>
    </row>
    <row r="125" spans="1:29" ht="15.75" customHeight="1">
      <c r="A125" s="297"/>
      <c r="B125" s="99" t="s">
        <v>118</v>
      </c>
      <c r="C125" s="292" t="s">
        <v>148</v>
      </c>
      <c r="D125" s="293"/>
      <c r="E125" s="100">
        <v>25.03</v>
      </c>
      <c r="F125" s="101">
        <v>902</v>
      </c>
      <c r="G125" s="102">
        <f t="shared" si="63"/>
        <v>22577.06</v>
      </c>
      <c r="H125" s="26"/>
      <c r="I125" s="103">
        <v>5</v>
      </c>
      <c r="J125" s="104">
        <v>3600</v>
      </c>
      <c r="K125" s="105">
        <f t="shared" si="43"/>
        <v>720</v>
      </c>
      <c r="L125" s="106">
        <v>5</v>
      </c>
      <c r="M125" s="104">
        <f t="shared" si="64"/>
        <v>3237.2287436999586</v>
      </c>
      <c r="N125" s="105">
        <f t="shared" si="57"/>
        <v>647.4457487399917</v>
      </c>
      <c r="O125" s="107">
        <f t="shared" si="58"/>
        <v>0</v>
      </c>
      <c r="P125" s="108">
        <f t="shared" si="59"/>
        <v>-72.5542512600083</v>
      </c>
      <c r="Q125" s="109">
        <f t="shared" si="60"/>
        <v>0.89923020658332176</v>
      </c>
      <c r="R125" s="303"/>
      <c r="S125" s="46">
        <v>0.75208333333333333</v>
      </c>
      <c r="T125" s="47">
        <v>0.76369212962962962</v>
      </c>
      <c r="U125" s="110">
        <v>14.666666666666508</v>
      </c>
      <c r="V125" s="111">
        <v>16.718003046687421</v>
      </c>
      <c r="W125" s="112"/>
      <c r="X125" s="13"/>
      <c r="Y125" s="294"/>
      <c r="Z125" s="295"/>
      <c r="AA125" s="171">
        <f t="shared" si="61"/>
        <v>-362.77125630004139</v>
      </c>
      <c r="AB125" s="109">
        <f t="shared" si="62"/>
        <v>0.89923020658332187</v>
      </c>
      <c r="AC125" s="308"/>
    </row>
    <row r="126" spans="1:29" ht="15.75" customHeight="1">
      <c r="A126" s="297"/>
      <c r="B126" s="99" t="s">
        <v>118</v>
      </c>
      <c r="C126" s="292" t="s">
        <v>147</v>
      </c>
      <c r="D126" s="293"/>
      <c r="E126" s="100">
        <v>24.82</v>
      </c>
      <c r="F126" s="101">
        <v>1418</v>
      </c>
      <c r="G126" s="102">
        <f t="shared" si="63"/>
        <v>35194.76</v>
      </c>
      <c r="H126" s="26"/>
      <c r="I126" s="103">
        <v>5</v>
      </c>
      <c r="J126" s="104">
        <v>3600</v>
      </c>
      <c r="K126" s="105">
        <f t="shared" si="43"/>
        <v>720</v>
      </c>
      <c r="L126" s="106">
        <v>5</v>
      </c>
      <c r="M126" s="104">
        <f t="shared" si="64"/>
        <v>3236.647804492558</v>
      </c>
      <c r="N126" s="105">
        <f t="shared" si="57"/>
        <v>647.32956089851155</v>
      </c>
      <c r="O126" s="107">
        <f t="shared" si="58"/>
        <v>0</v>
      </c>
      <c r="P126" s="108">
        <f t="shared" si="59"/>
        <v>-72.670439101488455</v>
      </c>
      <c r="Q126" s="109">
        <f t="shared" si="60"/>
        <v>0.89906883458126607</v>
      </c>
      <c r="R126" s="303"/>
      <c r="S126" s="46">
        <v>0.77361111111111103</v>
      </c>
      <c r="T126" s="47">
        <v>0.79186342592592585</v>
      </c>
      <c r="U126" s="110">
        <v>15</v>
      </c>
      <c r="V126" s="111">
        <v>26.286455969014167</v>
      </c>
      <c r="W126" s="112"/>
      <c r="X126" s="13"/>
      <c r="Y126" s="294"/>
      <c r="Z126" s="295"/>
      <c r="AA126" s="171">
        <f t="shared" si="61"/>
        <v>-363.35219550744205</v>
      </c>
      <c r="AB126" s="109">
        <f t="shared" si="62"/>
        <v>0.89906883458126607</v>
      </c>
      <c r="AC126" s="308"/>
    </row>
    <row r="127" spans="1:29" ht="15.75" customHeight="1">
      <c r="A127" s="297"/>
      <c r="B127" s="99" t="s">
        <v>118</v>
      </c>
      <c r="C127" s="292" t="s">
        <v>199</v>
      </c>
      <c r="D127" s="293"/>
      <c r="E127" s="100">
        <v>30</v>
      </c>
      <c r="F127" s="101">
        <v>620</v>
      </c>
      <c r="G127" s="102">
        <f t="shared" si="63"/>
        <v>18600</v>
      </c>
      <c r="H127" s="26">
        <v>2</v>
      </c>
      <c r="I127" s="103">
        <v>4</v>
      </c>
      <c r="J127" s="104">
        <v>3600</v>
      </c>
      <c r="K127" s="105">
        <f t="shared" si="43"/>
        <v>900</v>
      </c>
      <c r="L127" s="106">
        <v>4</v>
      </c>
      <c r="M127" s="104">
        <f t="shared" si="64"/>
        <v>3242.742702292102</v>
      </c>
      <c r="N127" s="105">
        <f t="shared" si="57"/>
        <v>810.68567557302549</v>
      </c>
      <c r="O127" s="107">
        <f t="shared" si="58"/>
        <v>0</v>
      </c>
      <c r="P127" s="108">
        <f t="shared" si="59"/>
        <v>-89.314324426974508</v>
      </c>
      <c r="Q127" s="109">
        <f t="shared" si="60"/>
        <v>0.90076186174780615</v>
      </c>
      <c r="R127" s="303"/>
      <c r="S127" s="46">
        <v>0.80208333333333326</v>
      </c>
      <c r="T127" s="47">
        <v>0.81004629629629621</v>
      </c>
      <c r="U127" s="110">
        <v>14.716666666666676</v>
      </c>
      <c r="V127" s="111">
        <v>11.471770478029457</v>
      </c>
      <c r="W127" s="112"/>
      <c r="X127" s="13"/>
      <c r="Y127" s="294"/>
      <c r="Z127" s="295"/>
      <c r="AA127" s="171">
        <f t="shared" si="61"/>
        <v>-357.25729770789803</v>
      </c>
      <c r="AB127" s="109">
        <f t="shared" si="62"/>
        <v>0.90076186174780615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971</v>
      </c>
      <c r="G128" s="102">
        <f t="shared" si="63"/>
        <v>17652.78</v>
      </c>
      <c r="H128" s="26">
        <v>2</v>
      </c>
      <c r="I128" s="103">
        <v>3</v>
      </c>
      <c r="J128" s="104">
        <v>3600</v>
      </c>
      <c r="K128" s="105">
        <f t="shared" si="43"/>
        <v>1200</v>
      </c>
      <c r="L128" s="106">
        <v>3</v>
      </c>
      <c r="M128" s="104">
        <f t="shared" si="64"/>
        <v>3242.0034114390851</v>
      </c>
      <c r="N128" s="105">
        <f t="shared" si="57"/>
        <v>1080.6678038130283</v>
      </c>
      <c r="O128" s="107">
        <f t="shared" si="58"/>
        <v>0</v>
      </c>
      <c r="P128" s="108">
        <f t="shared" si="59"/>
        <v>-119.33219618697171</v>
      </c>
      <c r="Q128" s="109">
        <f t="shared" si="60"/>
        <v>0.90055650317752356</v>
      </c>
      <c r="R128" s="303"/>
      <c r="S128" s="46">
        <v>0.82013888888888875</v>
      </c>
      <c r="T128" s="47">
        <v>0.83261574074074063</v>
      </c>
      <c r="U128" s="110">
        <v>14.53333333333326</v>
      </c>
      <c r="V128" s="111">
        <v>17.970369739413417</v>
      </c>
      <c r="W128" s="112"/>
      <c r="X128" s="115"/>
      <c r="Y128" s="294"/>
      <c r="Z128" s="295"/>
      <c r="AA128" s="171">
        <f t="shared" si="61"/>
        <v>-357.99658856091492</v>
      </c>
      <c r="AB128" s="109">
        <f t="shared" si="62"/>
        <v>0.90055650317752367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2101</v>
      </c>
      <c r="G129" s="120">
        <f t="shared" si="63"/>
        <v>35002.660000000003</v>
      </c>
      <c r="H129" s="26">
        <v>2</v>
      </c>
      <c r="I129" s="103">
        <v>5</v>
      </c>
      <c r="J129" s="104">
        <v>3600</v>
      </c>
      <c r="K129" s="105">
        <f t="shared" si="43"/>
        <v>720</v>
      </c>
      <c r="L129" s="106">
        <v>5</v>
      </c>
      <c r="M129" s="104">
        <f t="shared" si="64"/>
        <v>3236.5078723519919</v>
      </c>
      <c r="N129" s="105">
        <f t="shared" si="57"/>
        <v>647.30157447039835</v>
      </c>
      <c r="O129" s="107">
        <f t="shared" si="58"/>
        <v>0</v>
      </c>
      <c r="P129" s="108">
        <f t="shared" si="59"/>
        <v>-72.69842552960165</v>
      </c>
      <c r="Q129" s="109">
        <f t="shared" si="60"/>
        <v>0.89902996454221995</v>
      </c>
      <c r="R129" s="303"/>
      <c r="S129" s="46">
        <v>0.84236111111111089</v>
      </c>
      <c r="T129" s="119">
        <v>0.86939814814814798</v>
      </c>
      <c r="U129" s="110">
        <v>15</v>
      </c>
      <c r="V129" s="111">
        <v>38.949387726466846</v>
      </c>
      <c r="W129" s="112"/>
      <c r="X129" s="49"/>
      <c r="Y129" s="294"/>
      <c r="Z129" s="295"/>
      <c r="AA129" s="171">
        <f t="shared" si="61"/>
        <v>-363.49212764800814</v>
      </c>
      <c r="AB129" s="109">
        <f t="shared" si="62"/>
        <v>0.89902996454221995</v>
      </c>
      <c r="AC129" s="308"/>
    </row>
    <row r="130" spans="1:29" ht="15.75" customHeight="1">
      <c r="A130" s="298"/>
      <c r="B130" s="99" t="s">
        <v>118</v>
      </c>
      <c r="C130" s="292" t="s">
        <v>199</v>
      </c>
      <c r="D130" s="293"/>
      <c r="E130" s="100">
        <v>30</v>
      </c>
      <c r="F130" s="101">
        <v>857</v>
      </c>
      <c r="G130" s="120">
        <f t="shared" si="63"/>
        <v>25710</v>
      </c>
      <c r="H130" s="26"/>
      <c r="I130" s="103">
        <v>4</v>
      </c>
      <c r="J130" s="104">
        <v>3600</v>
      </c>
      <c r="K130" s="105">
        <f t="shared" si="43"/>
        <v>900</v>
      </c>
      <c r="L130" s="106">
        <v>4</v>
      </c>
      <c r="M130" s="104">
        <f t="shared" si="64"/>
        <v>3242.7427022921024</v>
      </c>
      <c r="N130" s="105">
        <f t="shared" si="57"/>
        <v>810.68567557302561</v>
      </c>
      <c r="O130" s="122">
        <f t="shared" si="58"/>
        <v>0</v>
      </c>
      <c r="P130" s="123">
        <f t="shared" si="59"/>
        <v>-89.314324426974395</v>
      </c>
      <c r="Q130" s="124">
        <f t="shared" si="60"/>
        <v>0.90076186174780626</v>
      </c>
      <c r="R130" s="303"/>
      <c r="S130" s="46">
        <v>0.87916666666666643</v>
      </c>
      <c r="T130" s="119">
        <v>0.89017361111111093</v>
      </c>
      <c r="U130" s="110">
        <v>15</v>
      </c>
      <c r="V130" s="111">
        <v>15.856947257534264</v>
      </c>
      <c r="W130" s="112"/>
      <c r="X130" s="115"/>
      <c r="Y130" s="294"/>
      <c r="Z130" s="295"/>
      <c r="AA130" s="171">
        <f t="shared" si="61"/>
        <v>-357.25729770789758</v>
      </c>
      <c r="AB130" s="109">
        <f t="shared" si="62"/>
        <v>0.90076186174780626</v>
      </c>
      <c r="AC130" s="308"/>
    </row>
    <row r="131" spans="1:29" ht="15.75" customHeight="1">
      <c r="A131" s="298"/>
      <c r="B131" s="99" t="s">
        <v>118</v>
      </c>
      <c r="C131" s="292" t="s">
        <v>145</v>
      </c>
      <c r="D131" s="293"/>
      <c r="E131" s="100">
        <v>18.18</v>
      </c>
      <c r="F131" s="101">
        <v>1556</v>
      </c>
      <c r="G131" s="120">
        <f t="shared" si="63"/>
        <v>28288.079999999998</v>
      </c>
      <c r="H131" s="26"/>
      <c r="I131" s="103">
        <v>3</v>
      </c>
      <c r="J131" s="104">
        <v>3600</v>
      </c>
      <c r="K131" s="105">
        <f t="shared" si="43"/>
        <v>1200</v>
      </c>
      <c r="L131" s="117">
        <v>3</v>
      </c>
      <c r="M131" s="104">
        <f t="shared" si="64"/>
        <v>3242.0034114390846</v>
      </c>
      <c r="N131" s="105">
        <f t="shared" si="57"/>
        <v>1080.6678038130283</v>
      </c>
      <c r="O131" s="122">
        <f t="shared" si="58"/>
        <v>0</v>
      </c>
      <c r="P131" s="123">
        <f t="shared" si="59"/>
        <v>-119.33219618697171</v>
      </c>
      <c r="Q131" s="124">
        <f t="shared" si="60"/>
        <v>0.90055650317752356</v>
      </c>
      <c r="R131" s="303"/>
      <c r="S131" s="46">
        <v>0.89999999999999969</v>
      </c>
      <c r="T131" s="119">
        <v>0.91998842592592567</v>
      </c>
      <c r="U131" s="110">
        <v>15</v>
      </c>
      <c r="V131" s="111">
        <v>28.797008562849928</v>
      </c>
      <c r="W131" s="112"/>
      <c r="X131" s="115"/>
      <c r="Y131" s="294"/>
      <c r="Z131" s="295"/>
      <c r="AA131" s="171">
        <f t="shared" si="61"/>
        <v>-357.99658856091537</v>
      </c>
      <c r="AB131" s="109">
        <f t="shared" si="62"/>
        <v>0.90055650317752356</v>
      </c>
      <c r="AC131" s="308"/>
    </row>
    <row r="132" spans="1:29" ht="15.75" customHeight="1">
      <c r="A132" s="298"/>
      <c r="B132" s="99" t="s">
        <v>118</v>
      </c>
      <c r="C132" s="292" t="s">
        <v>139</v>
      </c>
      <c r="D132" s="293"/>
      <c r="E132" s="100">
        <v>16.66</v>
      </c>
      <c r="F132" s="101">
        <v>3256</v>
      </c>
      <c r="G132" s="120">
        <f t="shared" si="63"/>
        <v>54244.959999999999</v>
      </c>
      <c r="H132" s="26"/>
      <c r="I132" s="103">
        <v>5</v>
      </c>
      <c r="J132" s="104">
        <v>3600</v>
      </c>
      <c r="K132" s="105">
        <f t="shared" si="43"/>
        <v>720</v>
      </c>
      <c r="L132" s="117">
        <v>5</v>
      </c>
      <c r="M132" s="104">
        <f t="shared" si="64"/>
        <v>3236.5078723519914</v>
      </c>
      <c r="N132" s="105">
        <f t="shared" si="57"/>
        <v>647.30157447039824</v>
      </c>
      <c r="O132" s="122">
        <f t="shared" si="58"/>
        <v>0</v>
      </c>
      <c r="P132" s="123">
        <f t="shared" si="59"/>
        <v>-72.698425529601764</v>
      </c>
      <c r="Q132" s="124">
        <f t="shared" si="60"/>
        <v>0.89902996454221973</v>
      </c>
      <c r="R132" s="303"/>
      <c r="S132" s="46">
        <v>0.92986111111111081</v>
      </c>
      <c r="T132" s="119">
        <v>0.97177083333333303</v>
      </c>
      <c r="U132" s="110">
        <v>15</v>
      </c>
      <c r="V132" s="111">
        <v>60.361354801226113</v>
      </c>
      <c r="W132" s="125"/>
      <c r="X132" s="126"/>
      <c r="Y132" s="294"/>
      <c r="Z132" s="295"/>
      <c r="AA132" s="171">
        <f t="shared" si="61"/>
        <v>-363.49212764800859</v>
      </c>
      <c r="AB132" s="109">
        <f t="shared" si="62"/>
        <v>0.89902996454221984</v>
      </c>
      <c r="AC132" s="308"/>
    </row>
    <row r="133" spans="1:29" ht="15.75" customHeight="1">
      <c r="A133" s="298"/>
      <c r="B133" s="99"/>
      <c r="C133" s="292"/>
      <c r="D133" s="293"/>
      <c r="E133" s="100"/>
      <c r="F133" s="101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25"/>
      <c r="X133" s="126"/>
      <c r="Y133" s="294"/>
      <c r="Z133" s="295"/>
      <c r="AA133" s="171"/>
      <c r="AB133" s="109"/>
      <c r="AC133" s="308"/>
    </row>
    <row r="134" spans="1:29" ht="15.75" customHeight="1">
      <c r="A134" s="298"/>
      <c r="B134" s="99"/>
      <c r="C134" s="292"/>
      <c r="D134" s="293"/>
      <c r="E134" s="100"/>
      <c r="F134" s="101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25"/>
      <c r="X134" s="126"/>
      <c r="Y134" s="294"/>
      <c r="Z134" s="295"/>
      <c r="AA134" s="171"/>
      <c r="AB134" s="109"/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5">AVERAGE(I124:I139)</f>
        <v>4.1111111111111107</v>
      </c>
      <c r="J140" s="136">
        <f t="shared" si="65"/>
        <v>3600</v>
      </c>
      <c r="K140" s="137">
        <f t="shared" ref="K140" si="66">J140/I140</f>
        <v>875.67567567567573</v>
      </c>
      <c r="L140" s="135">
        <f t="shared" ref="L140:M140" si="67">AVERAGE(L124:L139)</f>
        <v>4.1111111111111107</v>
      </c>
      <c r="M140" s="136">
        <f t="shared" si="67"/>
        <v>3239.4111342106462</v>
      </c>
      <c r="N140" s="137">
        <f>M140/L140</f>
        <v>787.96487048367078</v>
      </c>
      <c r="O140" s="138">
        <f>L140-I140</f>
        <v>0</v>
      </c>
      <c r="P140" s="139">
        <f>N140-K140</f>
        <v>-87.710805192004955</v>
      </c>
      <c r="Q140" s="140">
        <f>N140/K140</f>
        <v>0.899836426169624</v>
      </c>
      <c r="R140" s="304"/>
      <c r="S140" s="141">
        <v>0.72986111111111118</v>
      </c>
      <c r="T140" s="142">
        <v>0.97177083333333303</v>
      </c>
      <c r="U140" s="143"/>
      <c r="V140" s="165"/>
      <c r="W140" s="166"/>
      <c r="X140" s="137"/>
      <c r="Y140" s="290"/>
      <c r="Z140" s="291"/>
      <c r="AA140" s="173">
        <f>M140-J140</f>
        <v>-360.5888657893538</v>
      </c>
      <c r="AB140" s="140">
        <f>M140/J140</f>
        <v>0.89983642616962389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66" priority="1" operator="greaterThan">
      <formula>0</formula>
    </cfRule>
  </conditionalFormatting>
  <conditionalFormatting sqref="P5:P140 AA5:AA140">
    <cfRule type="cellIs" dxfId="665" priority="4" operator="lessThan">
      <formula>0</formula>
    </cfRule>
  </conditionalFormatting>
  <conditionalFormatting sqref="Q5:Q140 AB5:AB140">
    <cfRule type="cellIs" dxfId="664" priority="2" operator="greaterThan">
      <formula>1</formula>
    </cfRule>
    <cfRule type="cellIs" dxfId="663" priority="3" operator="lessThan">
      <formula>0.8</formula>
    </cfRule>
  </conditionalFormatting>
  <conditionalFormatting sqref="AC5:AC6 R5:R140 AC73:AC78">
    <cfRule type="cellIs" dxfId="662" priority="5" operator="lessThan">
      <formula>0.8</formula>
    </cfRule>
  </conditionalFormatting>
  <conditionalFormatting sqref="AC12:AC20">
    <cfRule type="cellIs" dxfId="661" priority="12" operator="lessThan">
      <formula>0.8</formula>
    </cfRule>
  </conditionalFormatting>
  <conditionalFormatting sqref="AC22">
    <cfRule type="cellIs" dxfId="660" priority="11" operator="lessThan">
      <formula>0.8</formula>
    </cfRule>
  </conditionalFormatting>
  <conditionalFormatting sqref="AC39">
    <cfRule type="cellIs" dxfId="659" priority="7" operator="lessThan">
      <formula>0.8</formula>
    </cfRule>
  </conditionalFormatting>
  <conditionalFormatting sqref="AC56:AC61">
    <cfRule type="cellIs" dxfId="658" priority="6" operator="lessThan">
      <formula>0.8</formula>
    </cfRule>
  </conditionalFormatting>
  <conditionalFormatting sqref="AC90">
    <cfRule type="cellIs" dxfId="657" priority="10" operator="lessThan">
      <formula>0.8</formula>
    </cfRule>
  </conditionalFormatting>
  <conditionalFormatting sqref="AC107">
    <cfRule type="cellIs" dxfId="656" priority="9" operator="lessThan">
      <formula>0.8</formula>
    </cfRule>
  </conditionalFormatting>
  <conditionalFormatting sqref="AC124:AC129">
    <cfRule type="cellIs" dxfId="655" priority="8" operator="lessThan">
      <formula>0.8</formula>
    </cfRule>
  </conditionalFormatting>
  <dataValidations count="1">
    <dataValidation type="list" allowBlank="1" showInputMessage="1" showErrorMessage="1" sqref="Y5:Z140" xr:uid="{D1678F15-C5BF-4D60-8536-61D77116891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A403-1E01-43B4-A89E-E5CC0A7E0799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69878</v>
      </c>
      <c r="E1" s="87" t="s">
        <v>3</v>
      </c>
      <c r="F1" s="88">
        <f>SUM(G5:G140)</f>
        <v>3092637.5199999996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46263</v>
      </c>
      <c r="B2" s="348"/>
      <c r="C2" s="91" t="s">
        <v>40</v>
      </c>
      <c r="D2" s="92">
        <f>AVERAGE(N21,N38,N55,N72,N89,N106,N123,N140)</f>
        <v>208.70664069398305</v>
      </c>
      <c r="E2" s="92" t="s">
        <v>91</v>
      </c>
      <c r="F2" s="93">
        <f>F1/D1</f>
        <v>44.257670797675942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3387</v>
      </c>
      <c r="G5" s="147">
        <f t="shared" ref="G5:G7" si="0">E5*F5</f>
        <v>66723.899999999994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1084.4072881768489</v>
      </c>
      <c r="N5" s="151">
        <f>M5/L5</f>
        <v>83.415945244372992</v>
      </c>
      <c r="O5" s="153">
        <f>L5-I5</f>
        <v>0</v>
      </c>
      <c r="P5" s="154">
        <f>N5-K5</f>
        <v>-8.8917470633193147</v>
      </c>
      <c r="Q5" s="155">
        <f>N5/K5</f>
        <v>0.90367274014737409</v>
      </c>
      <c r="R5" s="302">
        <f>Q21</f>
        <v>0.90286009235912978</v>
      </c>
      <c r="S5" s="156">
        <v>0.25</v>
      </c>
      <c r="T5" s="157">
        <v>0.38013888888888892</v>
      </c>
      <c r="U5" s="158"/>
      <c r="V5" s="159">
        <v>187.40191274595915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-115.59271182315115</v>
      </c>
      <c r="AF5" s="131">
        <f>M5/J5</f>
        <v>0.90367274014737409</v>
      </c>
      <c r="AG5" s="381">
        <f>AF21</f>
        <v>0.9028600923591299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3703</v>
      </c>
      <c r="G6" s="102">
        <f t="shared" si="0"/>
        <v>208960.29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1805.7548219448379</v>
      </c>
      <c r="N6" s="105">
        <f>M6/L6</f>
        <v>75.239784247701579</v>
      </c>
      <c r="O6" s="107">
        <f>L6-I6</f>
        <v>0</v>
      </c>
      <c r="P6" s="108">
        <f>N6-K6</f>
        <v>-8.09354908563175</v>
      </c>
      <c r="Q6" s="109">
        <f>N6/K6</f>
        <v>0.90287741097241903</v>
      </c>
      <c r="R6" s="303"/>
      <c r="S6" s="46">
        <v>0.38402777777777775</v>
      </c>
      <c r="T6" s="47">
        <v>0.46946759259259258</v>
      </c>
      <c r="U6" s="110">
        <v>5.5999999999999162</v>
      </c>
      <c r="V6" s="111">
        <v>123.03995941193568</v>
      </c>
      <c r="W6" s="112">
        <v>0.46946759259259258</v>
      </c>
      <c r="X6" s="115">
        <v>0.50763888888888886</v>
      </c>
      <c r="Y6" s="12"/>
      <c r="Z6" s="197"/>
      <c r="AA6" s="294"/>
      <c r="AB6" s="295"/>
      <c r="AC6" s="12"/>
      <c r="AD6" s="197"/>
      <c r="AE6" s="116">
        <f>M6-J6</f>
        <v>-194.24517805516211</v>
      </c>
      <c r="AF6" s="109">
        <f>M6/J6</f>
        <v>0.90287741097241891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2897</v>
      </c>
      <c r="G7" s="102">
        <f t="shared" si="0"/>
        <v>172429.44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1804.7103701457879</v>
      </c>
      <c r="N7" s="105">
        <f>M7/L7</f>
        <v>75.196265422741163</v>
      </c>
      <c r="O7" s="107">
        <f>L7-I7</f>
        <v>0</v>
      </c>
      <c r="P7" s="108">
        <f>N7-K7</f>
        <v>-8.1370679105921653</v>
      </c>
      <c r="Q7" s="109">
        <f>N7/K7</f>
        <v>0.90235518507289403</v>
      </c>
      <c r="R7" s="303"/>
      <c r="S7" s="46">
        <v>0.50763888888888886</v>
      </c>
      <c r="T7" s="47">
        <v>0.57451388888888888</v>
      </c>
      <c r="U7" s="110">
        <v>54.966666666666654</v>
      </c>
      <c r="V7" s="111">
        <v>96.314623595784241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-195.28962985421208</v>
      </c>
      <c r="AF7" s="109">
        <f>M7/J7</f>
        <v>0.90235518507289392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1564.9574934224918</v>
      </c>
      <c r="N21" s="137">
        <f t="shared" ref="N21:N27" si="5">M21/L21</f>
        <v>76.96512262733566</v>
      </c>
      <c r="O21" s="138">
        <f t="shared" ref="O21:O27" si="6">L21-I21</f>
        <v>0</v>
      </c>
      <c r="P21" s="139">
        <f t="shared" ref="P21:P27" si="7">N21-K21</f>
        <v>-8.2807790120086082</v>
      </c>
      <c r="Q21" s="140">
        <f t="shared" ref="Q21:Q27" si="8">N21/K21</f>
        <v>0.90286009235912978</v>
      </c>
      <c r="R21" s="304"/>
      <c r="S21" s="141">
        <v>0.25</v>
      </c>
      <c r="T21" s="142">
        <v>0.57451388888888888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-168.37583991084148</v>
      </c>
      <c r="AF21" s="140">
        <f t="shared" ref="AF21:AF27" si="10">M21/J21</f>
        <v>0.9028600923591299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1692</v>
      </c>
      <c r="G22" s="147">
        <f t="shared" ref="G22:G27" si="11">E22*F22</f>
        <v>61673.4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1896.0083422374976</v>
      </c>
      <c r="N22" s="151">
        <f t="shared" si="5"/>
        <v>94.800417111874879</v>
      </c>
      <c r="O22" s="153">
        <f t="shared" si="6"/>
        <v>0</v>
      </c>
      <c r="P22" s="154">
        <f t="shared" si="7"/>
        <v>-10.199582888125121</v>
      </c>
      <c r="Q22" s="155">
        <f t="shared" si="8"/>
        <v>0.90286111535118929</v>
      </c>
      <c r="R22" s="302">
        <f>Q38</f>
        <v>0.90386526499488506</v>
      </c>
      <c r="S22" s="156">
        <v>0.25</v>
      </c>
      <c r="T22" s="157">
        <v>0.28717592592592595</v>
      </c>
      <c r="U22" s="158"/>
      <c r="V22" s="159">
        <v>53.544068208157398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-203.99165776250243</v>
      </c>
      <c r="AF22" s="155">
        <f t="shared" si="10"/>
        <v>0.90286111535118929</v>
      </c>
      <c r="AG22" s="374">
        <f>AF38</f>
        <v>0.91133522586261129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813</v>
      </c>
      <c r="G23" s="102">
        <f t="shared" si="11"/>
        <v>41820.720000000001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1803.770915441811</v>
      </c>
      <c r="N23" s="105">
        <f t="shared" si="5"/>
        <v>94.935311339042684</v>
      </c>
      <c r="O23" s="107">
        <f t="shared" si="6"/>
        <v>0</v>
      </c>
      <c r="P23" s="108">
        <f t="shared" si="7"/>
        <v>-10.327846555694151</v>
      </c>
      <c r="Q23" s="109">
        <f t="shared" si="8"/>
        <v>0.90188545772090556</v>
      </c>
      <c r="R23" s="303"/>
      <c r="S23" s="46">
        <v>0.29027777777777775</v>
      </c>
      <c r="T23" s="47">
        <v>0.30905092592592587</v>
      </c>
      <c r="U23" s="110">
        <v>5</v>
      </c>
      <c r="V23" s="111">
        <v>27.043345461666874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-196.22908455818902</v>
      </c>
      <c r="AF23" s="109">
        <f t="shared" si="10"/>
        <v>0.90188545772090545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1047</v>
      </c>
      <c r="G24" s="102">
        <f t="shared" si="11"/>
        <v>45314.16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1626.7649246155504</v>
      </c>
      <c r="N24" s="105">
        <f t="shared" si="5"/>
        <v>77.464996410264305</v>
      </c>
      <c r="O24" s="107">
        <f t="shared" si="6"/>
        <v>0</v>
      </c>
      <c r="P24" s="108">
        <f t="shared" si="7"/>
        <v>-8.2492893040214028</v>
      </c>
      <c r="Q24" s="109">
        <f t="shared" si="8"/>
        <v>0.90375829145308362</v>
      </c>
      <c r="R24" s="303"/>
      <c r="S24" s="46">
        <v>0.31249999999999994</v>
      </c>
      <c r="T24" s="47">
        <v>0.33930555555555553</v>
      </c>
      <c r="U24" s="110">
        <v>4.9666666666666703</v>
      </c>
      <c r="V24" s="111">
        <v>38.616519848340168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-173.2350753844496</v>
      </c>
      <c r="AF24" s="109">
        <f t="shared" si="10"/>
        <v>0.90375829145308351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2583</v>
      </c>
      <c r="G25" s="102">
        <f t="shared" si="11"/>
        <v>157795.47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1805.4208297322432</v>
      </c>
      <c r="N25" s="105">
        <f t="shared" si="5"/>
        <v>90.271041486612162</v>
      </c>
      <c r="O25" s="107">
        <f t="shared" si="6"/>
        <v>0</v>
      </c>
      <c r="P25" s="108">
        <f t="shared" si="7"/>
        <v>-9.7289585133878376</v>
      </c>
      <c r="Q25" s="109">
        <f t="shared" si="8"/>
        <v>0.90271041486612158</v>
      </c>
      <c r="R25" s="303"/>
      <c r="S25" s="46">
        <v>0.34236111111111106</v>
      </c>
      <c r="T25" s="47">
        <v>0.40196759259259252</v>
      </c>
      <c r="U25" s="110">
        <v>5</v>
      </c>
      <c r="V25" s="111">
        <v>85.841482189492979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-194.57917026775681</v>
      </c>
      <c r="AF25" s="109">
        <f t="shared" si="10"/>
        <v>0.90271041486612158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2453</v>
      </c>
      <c r="G26" s="102">
        <f t="shared" si="11"/>
        <v>131873.28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1806.2443887848203</v>
      </c>
      <c r="N26" s="105">
        <f t="shared" si="5"/>
        <v>90.312219439241019</v>
      </c>
      <c r="O26" s="107">
        <f t="shared" si="6"/>
        <v>0</v>
      </c>
      <c r="P26" s="108">
        <f t="shared" si="7"/>
        <v>-9.6877805607589806</v>
      </c>
      <c r="Q26" s="109">
        <f t="shared" si="8"/>
        <v>0.90312219439241015</v>
      </c>
      <c r="R26" s="303"/>
      <c r="S26" s="46">
        <v>0.4055555555555555</v>
      </c>
      <c r="T26" s="47">
        <v>0.46214120370370365</v>
      </c>
      <c r="U26" s="110">
        <v>5.1666666666667016</v>
      </c>
      <c r="V26" s="111">
        <v>81.48399015872802</v>
      </c>
      <c r="W26" s="112">
        <v>0.46214120370370365</v>
      </c>
      <c r="X26" s="115">
        <v>0.50069444444444444</v>
      </c>
      <c r="Y26" s="12"/>
      <c r="Z26" s="197"/>
      <c r="AA26" s="294"/>
      <c r="AB26" s="295"/>
      <c r="AC26" s="12"/>
      <c r="AD26" s="197"/>
      <c r="AE26" s="116">
        <f t="shared" si="9"/>
        <v>-193.75561121517967</v>
      </c>
      <c r="AF26" s="109">
        <f t="shared" si="10"/>
        <v>0.90312219439241015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1568</v>
      </c>
      <c r="G27" s="120">
        <f t="shared" si="11"/>
        <v>46992.959999999999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0.50069444444444444</v>
      </c>
      <c r="T27" s="119">
        <v>0.52556712962962959</v>
      </c>
      <c r="U27" s="110">
        <v>55.516666666666737</v>
      </c>
      <c r="V27" s="111">
        <v>35.817695940256982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1927.474002699423</v>
      </c>
      <c r="N38" s="137">
        <f t="shared" ref="N38:N44" si="16">M38/L38</f>
        <v>94.79380341144703</v>
      </c>
      <c r="O38" s="138">
        <f t="shared" ref="O38:O44" si="17">L38-I38</f>
        <v>0.1666666666666643</v>
      </c>
      <c r="P38" s="139">
        <f t="shared" ref="P38:P44" si="18">N38-K38</f>
        <v>-10.082229646404201</v>
      </c>
      <c r="Q38" s="140">
        <f t="shared" ref="Q38:Q44" si="19">N38/K38</f>
        <v>0.90386526499488506</v>
      </c>
      <c r="R38" s="304"/>
      <c r="S38" s="141">
        <v>0.25</v>
      </c>
      <c r="T38" s="142">
        <v>0.52556712962962959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-187.52599730057705</v>
      </c>
      <c r="AF38" s="140">
        <f t="shared" ref="AF38:AF44" si="21">M38/J38</f>
        <v>0.91133522586261129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1762</v>
      </c>
      <c r="G39" s="147">
        <f t="shared" ref="G39:G44" si="22">E39*F39</f>
        <v>126071.09999999999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1804.2185926713989</v>
      </c>
      <c r="N39" s="151">
        <f t="shared" si="16"/>
        <v>82.009936030518134</v>
      </c>
      <c r="O39" s="153">
        <f t="shared" si="17"/>
        <v>0</v>
      </c>
      <c r="P39" s="154">
        <f t="shared" si="18"/>
        <v>-8.899154878572773</v>
      </c>
      <c r="Q39" s="155">
        <f t="shared" si="19"/>
        <v>0.90210929633569947</v>
      </c>
      <c r="R39" s="302">
        <f>Q55</f>
        <v>0.90289064629736948</v>
      </c>
      <c r="S39" s="156">
        <v>0.25</v>
      </c>
      <c r="T39" s="157">
        <v>0.29068287037037038</v>
      </c>
      <c r="U39" s="158"/>
      <c r="V39" s="159">
        <v>58.596004070364167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-195.78140732860106</v>
      </c>
      <c r="AF39" s="155">
        <f t="shared" si="21"/>
        <v>0.90210929633569947</v>
      </c>
      <c r="AG39" s="307">
        <f>AF55</f>
        <v>0.90289064629736959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1738</v>
      </c>
      <c r="G40" s="102">
        <f t="shared" si="22"/>
        <v>103480.52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1807.2144544876119</v>
      </c>
      <c r="N40" s="105">
        <f t="shared" si="16"/>
        <v>78.57454149946139</v>
      </c>
      <c r="O40" s="107">
        <f t="shared" si="17"/>
        <v>0</v>
      </c>
      <c r="P40" s="108">
        <f t="shared" si="18"/>
        <v>-8.3819802396690477</v>
      </c>
      <c r="Q40" s="109">
        <f t="shared" si="19"/>
        <v>0.90360722724380593</v>
      </c>
      <c r="R40" s="303"/>
      <c r="S40" s="46">
        <v>0.29375000000000001</v>
      </c>
      <c r="T40" s="47">
        <v>0.33381944444444445</v>
      </c>
      <c r="U40" s="110">
        <v>5</v>
      </c>
      <c r="V40" s="111">
        <v>57.702061723253458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-192.78554551238813</v>
      </c>
      <c r="AF40" s="109">
        <f t="shared" si="21"/>
        <v>0.90360722724380593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1007</v>
      </c>
      <c r="G41" s="102">
        <f t="shared" si="22"/>
        <v>64367.44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1808.9665741879896</v>
      </c>
      <c r="N41" s="105">
        <f t="shared" si="16"/>
        <v>75.373607257832901</v>
      </c>
      <c r="O41" s="107">
        <f t="shared" si="17"/>
        <v>0</v>
      </c>
      <c r="P41" s="108">
        <f t="shared" si="18"/>
        <v>-7.9597260755004271</v>
      </c>
      <c r="Q41" s="109">
        <f t="shared" si="19"/>
        <v>0.90448328709399484</v>
      </c>
      <c r="R41" s="303"/>
      <c r="S41" s="46">
        <v>0.33750000000000002</v>
      </c>
      <c r="T41" s="47">
        <v>0.36069444444444448</v>
      </c>
      <c r="U41" s="110">
        <v>5.3000000000000291</v>
      </c>
      <c r="V41" s="111">
        <v>33.40028547908431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-191.03342581201036</v>
      </c>
      <c r="AF41" s="109">
        <f t="shared" si="21"/>
        <v>0.90448328709399484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1052</v>
      </c>
      <c r="G42" s="102">
        <f t="shared" si="22"/>
        <v>72861.52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1802.7883548287289</v>
      </c>
      <c r="N42" s="105">
        <f t="shared" si="16"/>
        <v>75.116181451197036</v>
      </c>
      <c r="O42" s="107">
        <f t="shared" si="17"/>
        <v>0</v>
      </c>
      <c r="P42" s="108">
        <f t="shared" si="18"/>
        <v>-8.2171518821362923</v>
      </c>
      <c r="Q42" s="109">
        <f t="shared" si="19"/>
        <v>0.90139417741436445</v>
      </c>
      <c r="R42" s="303"/>
      <c r="S42" s="46">
        <v>0.36388888888888887</v>
      </c>
      <c r="T42" s="47">
        <v>0.38819444444444445</v>
      </c>
      <c r="U42" s="110">
        <v>4.5999999999999197</v>
      </c>
      <c r="V42" s="111">
        <v>35.012429401895389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-197.21164517127113</v>
      </c>
      <c r="AF42" s="109">
        <f t="shared" si="21"/>
        <v>0.90139417741436445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1825</v>
      </c>
      <c r="G43" s="102">
        <f t="shared" si="22"/>
        <v>126217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1807.3503980056705</v>
      </c>
      <c r="N43" s="105">
        <f t="shared" si="16"/>
        <v>75.306266583569609</v>
      </c>
      <c r="O43" s="107">
        <f t="shared" si="17"/>
        <v>0</v>
      </c>
      <c r="P43" s="108">
        <f t="shared" si="18"/>
        <v>-8.0270667497637191</v>
      </c>
      <c r="Q43" s="109">
        <f t="shared" si="19"/>
        <v>0.90367519900283533</v>
      </c>
      <c r="R43" s="303"/>
      <c r="S43" s="46">
        <v>0.3923611111111111</v>
      </c>
      <c r="T43" s="47">
        <v>0.43443287037037037</v>
      </c>
      <c r="U43" s="110">
        <v>5.9999999999999787</v>
      </c>
      <c r="V43" s="111">
        <v>60.585927400037257</v>
      </c>
      <c r="W43" s="112">
        <v>0.43443287037037037</v>
      </c>
      <c r="X43" s="115">
        <v>0.47361111111111109</v>
      </c>
      <c r="Y43" s="12"/>
      <c r="Z43" s="197"/>
      <c r="AA43" s="294"/>
      <c r="AB43" s="295"/>
      <c r="AC43" s="12"/>
      <c r="AD43" s="197"/>
      <c r="AE43" s="116">
        <f t="shared" si="20"/>
        <v>-192.64960199432949</v>
      </c>
      <c r="AF43" s="109">
        <f t="shared" si="21"/>
        <v>0.90367519900283522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2392</v>
      </c>
      <c r="G44" s="120">
        <f t="shared" si="22"/>
        <v>140338.64000000001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3"/>
        <v>1804.149381387035</v>
      </c>
      <c r="N44" s="105">
        <f t="shared" si="16"/>
        <v>78.441277451610219</v>
      </c>
      <c r="O44" s="107">
        <f t="shared" si="17"/>
        <v>0</v>
      </c>
      <c r="P44" s="108">
        <f t="shared" si="18"/>
        <v>-8.5152442875202183</v>
      </c>
      <c r="Q44" s="109">
        <f t="shared" si="19"/>
        <v>0.90207469069351753</v>
      </c>
      <c r="R44" s="303"/>
      <c r="S44" s="46">
        <v>0.47361111111111109</v>
      </c>
      <c r="T44" s="119">
        <v>0.52884259259259259</v>
      </c>
      <c r="U44" s="110">
        <v>56.416666666666643</v>
      </c>
      <c r="V44" s="111">
        <v>79.54995383456631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-195.85061861296504</v>
      </c>
      <c r="AF44" s="109">
        <f t="shared" si="21"/>
        <v>0.90207469069351753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1805.7812925947392</v>
      </c>
      <c r="N55" s="137">
        <f t="shared" ref="N55:N63" si="27">M55/L55</f>
        <v>77.390626825488823</v>
      </c>
      <c r="O55" s="138">
        <f t="shared" ref="O55:O63" si="28">L55-I55</f>
        <v>0</v>
      </c>
      <c r="P55" s="139">
        <f t="shared" ref="P55:P63" si="29">N55-K55</f>
        <v>-8.3236588887968992</v>
      </c>
      <c r="Q55" s="140">
        <f t="shared" ref="Q55:Q63" si="30">N55/K55</f>
        <v>0.90289064629736948</v>
      </c>
      <c r="R55" s="304"/>
      <c r="S55" s="141">
        <v>0.25</v>
      </c>
      <c r="T55" s="142">
        <v>0.52884259259259259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-194.21870740526083</v>
      </c>
      <c r="AF55" s="140">
        <f t="shared" ref="AF55:AF63" si="32">M55/J55</f>
        <v>0.90289064629736959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1670</v>
      </c>
      <c r="G56" s="147">
        <f t="shared" ref="G56:G63" si="33">E56*F56</f>
        <v>48196.2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3194.2829075900909</v>
      </c>
      <c r="N56" s="151">
        <f t="shared" si="27"/>
        <v>177.46016153278282</v>
      </c>
      <c r="O56" s="153">
        <f t="shared" si="28"/>
        <v>0</v>
      </c>
      <c r="P56" s="154">
        <f t="shared" si="29"/>
        <v>-22.53983846721718</v>
      </c>
      <c r="Q56" s="155">
        <f t="shared" si="30"/>
        <v>0.88730080766391406</v>
      </c>
      <c r="R56" s="302">
        <f>Q72</f>
        <v>0.8999209611937462</v>
      </c>
      <c r="S56" s="156">
        <v>0.25</v>
      </c>
      <c r="T56" s="157">
        <v>0.27178240740740739</v>
      </c>
      <c r="U56" s="158"/>
      <c r="V56" s="159">
        <v>31.368542768052858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-405.71709240990913</v>
      </c>
      <c r="AF56" s="155">
        <f t="shared" si="32"/>
        <v>0.88730080766391417</v>
      </c>
      <c r="AG56" s="307">
        <f>AF72</f>
        <v>0.89992096119374643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1739</v>
      </c>
      <c r="G57" s="102">
        <f t="shared" si="33"/>
        <v>62412.71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3194.0290624146378</v>
      </c>
      <c r="N57" s="105">
        <f t="shared" si="27"/>
        <v>177.44605902303545</v>
      </c>
      <c r="O57" s="107">
        <f t="shared" si="28"/>
        <v>0</v>
      </c>
      <c r="P57" s="108">
        <f t="shared" si="29"/>
        <v>-22.553940976964554</v>
      </c>
      <c r="Q57" s="109">
        <f t="shared" si="30"/>
        <v>0.88723029511517726</v>
      </c>
      <c r="R57" s="303"/>
      <c r="S57" s="46">
        <v>0.27499999999999997</v>
      </c>
      <c r="T57" s="47">
        <v>0.29768518518518516</v>
      </c>
      <c r="U57" s="110">
        <v>4.6333333333333115</v>
      </c>
      <c r="V57" s="111">
        <v>32.667204324409163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-405.97093758536221</v>
      </c>
      <c r="AF57" s="109">
        <f t="shared" si="32"/>
        <v>0.88723029511517715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1318</v>
      </c>
      <c r="G58" s="102">
        <f t="shared" si="33"/>
        <v>48410.14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3194.385710583108</v>
      </c>
      <c r="N58" s="105">
        <f t="shared" si="27"/>
        <v>152.11360526586228</v>
      </c>
      <c r="O58" s="107">
        <f t="shared" si="28"/>
        <v>0</v>
      </c>
      <c r="P58" s="108">
        <f t="shared" si="29"/>
        <v>-19.31496616270914</v>
      </c>
      <c r="Q58" s="109">
        <f t="shared" si="30"/>
        <v>0.88732936405086338</v>
      </c>
      <c r="R58" s="303"/>
      <c r="S58" s="46">
        <v>0.30138888888888882</v>
      </c>
      <c r="T58" s="47">
        <v>0.31857638888888884</v>
      </c>
      <c r="U58" s="110">
        <v>5.3333333333332611</v>
      </c>
      <c r="V58" s="111">
        <v>24.75593342970615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-405.61428941689201</v>
      </c>
      <c r="AF58" s="109">
        <f t="shared" si="32"/>
        <v>0.88732936405086338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1726</v>
      </c>
      <c r="G59" s="102">
        <f t="shared" si="33"/>
        <v>75874.960000000006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3270.2370040511464</v>
      </c>
      <c r="N59" s="105">
        <f t="shared" si="27"/>
        <v>142.18421756744115</v>
      </c>
      <c r="O59" s="107">
        <f t="shared" si="28"/>
        <v>0</v>
      </c>
      <c r="P59" s="108">
        <f t="shared" si="29"/>
        <v>-14.337521562993629</v>
      </c>
      <c r="Q59" s="109">
        <f t="shared" si="30"/>
        <v>0.90839916779198515</v>
      </c>
      <c r="R59" s="303"/>
      <c r="S59" s="46">
        <v>0.32222222222222213</v>
      </c>
      <c r="T59" s="47">
        <v>0.34421296296296289</v>
      </c>
      <c r="U59" s="110">
        <v>5.2499999999999414</v>
      </c>
      <c r="V59" s="111">
        <v>31.667429569083406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-329.76299594885359</v>
      </c>
      <c r="AF59" s="199">
        <f t="shared" si="32"/>
        <v>0.90839916779198515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1131</v>
      </c>
      <c r="G60" s="102">
        <f t="shared" si="33"/>
        <v>53077.83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3263.2908059526972</v>
      </c>
      <c r="N60" s="105">
        <f t="shared" si="27"/>
        <v>141.88220895446509</v>
      </c>
      <c r="O60" s="107">
        <f t="shared" si="28"/>
        <v>0</v>
      </c>
      <c r="P60" s="108">
        <f t="shared" si="29"/>
        <v>-14.639530175969696</v>
      </c>
      <c r="Q60" s="109">
        <f t="shared" si="30"/>
        <v>0.9064696683201936</v>
      </c>
      <c r="R60" s="303"/>
      <c r="S60" s="46">
        <v>0.34791666666666654</v>
      </c>
      <c r="T60" s="47">
        <v>0.36234953703703693</v>
      </c>
      <c r="U60" s="110">
        <v>5.3333333333332611</v>
      </c>
      <c r="V60" s="111">
        <v>20.794959455104003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-336.70919404730284</v>
      </c>
      <c r="AF60" s="199">
        <f t="shared" si="32"/>
        <v>0.9064696683201936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2815</v>
      </c>
      <c r="G61" s="120">
        <f t="shared" si="33"/>
        <v>103394.95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3263.8981917882174</v>
      </c>
      <c r="N61" s="105">
        <f t="shared" si="27"/>
        <v>171.7841153572746</v>
      </c>
      <c r="O61" s="107">
        <f t="shared" si="28"/>
        <v>0</v>
      </c>
      <c r="P61" s="108">
        <f t="shared" si="29"/>
        <v>-17.689568853251728</v>
      </c>
      <c r="Q61" s="109">
        <f t="shared" si="30"/>
        <v>0.90663838660783813</v>
      </c>
      <c r="R61" s="303"/>
      <c r="S61" s="46">
        <v>0.36597222222222209</v>
      </c>
      <c r="T61" s="119">
        <v>0.401898148148148</v>
      </c>
      <c r="U61" s="110">
        <v>5.2166666666666295</v>
      </c>
      <c r="V61" s="111">
        <v>51.747937611823431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-336.10180821178255</v>
      </c>
      <c r="AF61" s="199">
        <f t="shared" si="32"/>
        <v>0.90663838660783813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4234</v>
      </c>
      <c r="G62" s="120">
        <f t="shared" si="33"/>
        <v>162924.31999999998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3266.6399999999994</v>
      </c>
      <c r="N62" s="105">
        <f t="shared" si="27"/>
        <v>171.92842105263153</v>
      </c>
      <c r="O62" s="122">
        <f t="shared" si="28"/>
        <v>0</v>
      </c>
      <c r="P62" s="123">
        <f t="shared" si="29"/>
        <v>-17.545263157894794</v>
      </c>
      <c r="Q62" s="124">
        <f t="shared" si="30"/>
        <v>0.90739999999999965</v>
      </c>
      <c r="R62" s="303"/>
      <c r="S62" s="46">
        <v>0.40555555555555539</v>
      </c>
      <c r="T62" s="119">
        <v>0.45956018518518504</v>
      </c>
      <c r="U62" s="110">
        <v>5.2666666666666373</v>
      </c>
      <c r="V62" s="111">
        <v>77.767981779443119</v>
      </c>
      <c r="W62" s="112">
        <v>0.45956018518518504</v>
      </c>
      <c r="X62" s="115">
        <v>0.49791666666666645</v>
      </c>
      <c r="Y62" s="12"/>
      <c r="Z62" s="197"/>
      <c r="AA62" s="294"/>
      <c r="AB62" s="295"/>
      <c r="AC62" s="12"/>
      <c r="AD62" s="197"/>
      <c r="AE62" s="198">
        <f t="shared" si="31"/>
        <v>-333.36000000000058</v>
      </c>
      <c r="AF62" s="199">
        <f t="shared" si="32"/>
        <v>0.90739999999999987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5315</v>
      </c>
      <c r="G63" s="120">
        <f t="shared" si="33"/>
        <v>200906.99999999997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3270.9600000000005</v>
      </c>
      <c r="N63" s="105">
        <f t="shared" si="27"/>
        <v>163.54800000000003</v>
      </c>
      <c r="O63" s="122">
        <f t="shared" si="28"/>
        <v>0</v>
      </c>
      <c r="P63" s="123">
        <f t="shared" si="29"/>
        <v>-16.45199999999997</v>
      </c>
      <c r="Q63" s="124">
        <f t="shared" si="30"/>
        <v>0.90860000000000019</v>
      </c>
      <c r="R63" s="303"/>
      <c r="S63" s="46">
        <v>0.49791666666666645</v>
      </c>
      <c r="T63" s="119">
        <v>0.56561342592592567</v>
      </c>
      <c r="U63" s="110">
        <v>55.233333333333228</v>
      </c>
      <c r="V63" s="111">
        <v>97.494313596008496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-329.03999999999951</v>
      </c>
      <c r="AF63" s="199">
        <f t="shared" si="32"/>
        <v>0.90860000000000019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6" si="37">J72/I72</f>
        <v>178.88198757763976</v>
      </c>
      <c r="L72" s="135">
        <f t="shared" ref="L72:M72" si="38">AVERAGE(L56:L71)</f>
        <v>20.125</v>
      </c>
      <c r="M72" s="136">
        <f t="shared" si="38"/>
        <v>3239.715460297487</v>
      </c>
      <c r="N72" s="137">
        <f>M72/L72</f>
        <v>160.97965020111735</v>
      </c>
      <c r="O72" s="138">
        <f>L72-I72</f>
        <v>0</v>
      </c>
      <c r="P72" s="139">
        <f>N72-K72</f>
        <v>-17.902337376522411</v>
      </c>
      <c r="Q72" s="140">
        <f>N72/K72</f>
        <v>0.8999209611937462</v>
      </c>
      <c r="R72" s="304"/>
      <c r="S72" s="141">
        <v>0.25</v>
      </c>
      <c r="T72" s="142">
        <v>0.56561342592592567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>M72-J72</f>
        <v>-360.28453970251303</v>
      </c>
      <c r="AF72" s="140">
        <f>M72/J72</f>
        <v>0.89992096119374643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446</v>
      </c>
      <c r="G73" s="120">
        <f t="shared" ref="G73:G76" si="39">E73*F73</f>
        <v>10503.300000000001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2259.7201644204379</v>
      </c>
      <c r="N73" s="105">
        <f>M73/L73</f>
        <v>376.62002740340631</v>
      </c>
      <c r="O73" s="107">
        <f>L73-I73</f>
        <v>0</v>
      </c>
      <c r="P73" s="108">
        <f>N73-K73</f>
        <v>-40.046639263260374</v>
      </c>
      <c r="Q73" s="109">
        <f>N73/K73</f>
        <v>0.90388806576817515</v>
      </c>
      <c r="R73" s="302">
        <f>Q89</f>
        <v>0.9011665237632247</v>
      </c>
      <c r="S73" s="46">
        <v>0.33541666666666659</v>
      </c>
      <c r="T73" s="119">
        <v>0.34363425925925917</v>
      </c>
      <c r="U73" s="110">
        <v>5</v>
      </c>
      <c r="V73" s="111">
        <v>11.84217427508918</v>
      </c>
      <c r="W73" s="112"/>
      <c r="X73" s="161"/>
      <c r="Y73" s="12"/>
      <c r="Z73" s="197"/>
      <c r="AA73" s="305"/>
      <c r="AB73" s="306"/>
      <c r="AC73" s="12"/>
      <c r="AD73" s="197"/>
      <c r="AE73" s="114">
        <f>M73-J73</f>
        <v>-240.27983557956213</v>
      </c>
      <c r="AF73" s="155">
        <f>M73/J73</f>
        <v>0.90388806576817515</v>
      </c>
      <c r="AG73" s="307">
        <f>AF89</f>
        <v>0.9011665237632247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3600</v>
      </c>
      <c r="G74" s="120">
        <f t="shared" si="39"/>
        <v>83484</v>
      </c>
      <c r="H74" s="61"/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>F74/V74*60</f>
        <v>2233.1884478990742</v>
      </c>
      <c r="N74" s="105">
        <f>M74/L74</f>
        <v>372.19807464984569</v>
      </c>
      <c r="O74" s="122">
        <f>L74-I74</f>
        <v>0</v>
      </c>
      <c r="P74" s="123">
        <f>N74-K74</f>
        <v>-44.468592016820992</v>
      </c>
      <c r="Q74" s="124">
        <f>N74/K74</f>
        <v>0.89327537915962962</v>
      </c>
      <c r="R74" s="303"/>
      <c r="S74" s="46">
        <v>0.3472222222222221</v>
      </c>
      <c r="T74" s="119">
        <v>0.41438657407407398</v>
      </c>
      <c r="U74" s="110">
        <v>5.1666666666666217</v>
      </c>
      <c r="V74" s="111">
        <v>96.722692705672557</v>
      </c>
      <c r="W74" s="112"/>
      <c r="X74" s="115"/>
      <c r="Y74" s="12"/>
      <c r="Z74" s="197"/>
      <c r="AA74" s="294"/>
      <c r="AB74" s="295"/>
      <c r="AC74" s="12"/>
      <c r="AD74" s="197"/>
      <c r="AE74" s="116">
        <f>M74-J74</f>
        <v>-266.81155210092584</v>
      </c>
      <c r="AF74" s="109">
        <f>M74/J74</f>
        <v>0.89327537915962962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2216</v>
      </c>
      <c r="G75" s="120">
        <f t="shared" si="39"/>
        <v>79532.240000000005</v>
      </c>
      <c r="H75" s="61"/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>F75/V75*60</f>
        <v>2947.0511565557658</v>
      </c>
      <c r="N75" s="105">
        <f>M75/L75</f>
        <v>491.1751927592943</v>
      </c>
      <c r="O75" s="122">
        <f>L75-I75</f>
        <v>0</v>
      </c>
      <c r="P75" s="123">
        <f>N75-K75</f>
        <v>-54.324807240705695</v>
      </c>
      <c r="Q75" s="124">
        <f>N75/K75</f>
        <v>0.900412818990457</v>
      </c>
      <c r="R75" s="303"/>
      <c r="S75" s="46">
        <v>0.4180555555555554</v>
      </c>
      <c r="T75" s="119">
        <v>0.44937499999999986</v>
      </c>
      <c r="U75" s="110">
        <v>5.2833333333332533</v>
      </c>
      <c r="V75" s="111">
        <v>45.116285037749748</v>
      </c>
      <c r="W75" s="112"/>
      <c r="X75" s="115"/>
      <c r="Y75" s="12"/>
      <c r="Z75" s="197"/>
      <c r="AA75" s="294"/>
      <c r="AB75" s="295"/>
      <c r="AC75" s="12"/>
      <c r="AD75" s="197"/>
      <c r="AE75" s="116">
        <f>M75-J75</f>
        <v>-325.94884344423417</v>
      </c>
      <c r="AF75" s="109">
        <f>M75/J75</f>
        <v>0.900412818990457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663</v>
      </c>
      <c r="G76" s="120">
        <f t="shared" si="39"/>
        <v>17934.150000000001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>F76/V76*60</f>
        <v>2964.9089144949139</v>
      </c>
      <c r="N76" s="105">
        <f>M76/L76</f>
        <v>592.98178289898283</v>
      </c>
      <c r="O76" s="122">
        <f>L76-I76</f>
        <v>0</v>
      </c>
      <c r="P76" s="123">
        <f>N76-K76</f>
        <v>-61.618217101017194</v>
      </c>
      <c r="Q76" s="124">
        <f>N76/K76</f>
        <v>0.90586890146499055</v>
      </c>
      <c r="R76" s="303"/>
      <c r="S76" s="46">
        <v>0.45277777777777761</v>
      </c>
      <c r="T76" s="119">
        <v>0.46209490740740722</v>
      </c>
      <c r="U76" s="110">
        <v>4.8999999999999666</v>
      </c>
      <c r="V76" s="111">
        <v>13.416938309815398</v>
      </c>
      <c r="W76" s="112"/>
      <c r="X76" s="115"/>
      <c r="Y76" s="12"/>
      <c r="Z76" s="197"/>
      <c r="AA76" s="294"/>
      <c r="AB76" s="295"/>
      <c r="AC76" s="12"/>
      <c r="AD76" s="197"/>
      <c r="AE76" s="116">
        <f>M76-J76</f>
        <v>-308.09108550508608</v>
      </c>
      <c r="AF76" s="109">
        <f>M76/J76</f>
        <v>0.90586890146499055</v>
      </c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5.75</v>
      </c>
      <c r="J89" s="136">
        <f t="shared" si="40"/>
        <v>2886.5</v>
      </c>
      <c r="K89" s="137">
        <f t="shared" ref="K89" si="41">J89/I89</f>
        <v>502</v>
      </c>
      <c r="L89" s="135">
        <f t="shared" ref="L89:M89" si="42">AVERAGE(L73:L88)</f>
        <v>5.75</v>
      </c>
      <c r="M89" s="136">
        <f t="shared" si="42"/>
        <v>2601.2171708425481</v>
      </c>
      <c r="N89" s="137">
        <f>M89/L89</f>
        <v>452.38559492913879</v>
      </c>
      <c r="O89" s="138">
        <f>L89-I89</f>
        <v>0</v>
      </c>
      <c r="P89" s="139">
        <f>N89-K89</f>
        <v>-49.61440507086121</v>
      </c>
      <c r="Q89" s="140">
        <f>N89/K89</f>
        <v>0.9011665237632247</v>
      </c>
      <c r="R89" s="304"/>
      <c r="S89" s="141">
        <v>0.25</v>
      </c>
      <c r="T89" s="142">
        <v>0.46209490740740722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-285.28282915745194</v>
      </c>
      <c r="AF89" s="140">
        <f>M89/J89</f>
        <v>0.9011665237632247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1609</v>
      </c>
      <c r="G90" s="147">
        <f t="shared" ref="G90:G91" si="43">E90*F90</f>
        <v>24955.59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3792.2233729415739</v>
      </c>
      <c r="N90" s="151">
        <f>M90/L90</f>
        <v>632.03722882359568</v>
      </c>
      <c r="O90" s="153">
        <f>L90-I90</f>
        <v>0</v>
      </c>
      <c r="P90" s="154">
        <f>N90-K90</f>
        <v>-67.962771176404317</v>
      </c>
      <c r="Q90" s="155">
        <f>N90/K90</f>
        <v>0.90291032689085093</v>
      </c>
      <c r="R90" s="302">
        <f>Q106</f>
        <v>0.90283393802734913</v>
      </c>
      <c r="S90" s="156">
        <v>0.25</v>
      </c>
      <c r="T90" s="157">
        <v>0.2676736111111111</v>
      </c>
      <c r="U90" s="158"/>
      <c r="V90" s="159">
        <v>25.457361158848428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-407.77662705842613</v>
      </c>
      <c r="AF90" s="155">
        <f>M90/J90</f>
        <v>0.90291032689085093</v>
      </c>
      <c r="AG90" s="307">
        <f>AF106</f>
        <v>0.90283393802734913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1756</v>
      </c>
      <c r="G91" s="102">
        <f t="shared" si="43"/>
        <v>26357.56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3791.5817064881589</v>
      </c>
      <c r="N91" s="105">
        <f>M91/L91</f>
        <v>631.93028441469312</v>
      </c>
      <c r="O91" s="107">
        <f>L91-I91</f>
        <v>0</v>
      </c>
      <c r="P91" s="108">
        <f>N91-K91</f>
        <v>-68.069715585306881</v>
      </c>
      <c r="Q91" s="109">
        <f>N91/K91</f>
        <v>0.90275754916384732</v>
      </c>
      <c r="R91" s="303"/>
      <c r="S91" s="46">
        <v>0.27152777777777776</v>
      </c>
      <c r="T91" s="47">
        <v>0.29082175925925924</v>
      </c>
      <c r="U91" s="110">
        <v>5.5499999999999883</v>
      </c>
      <c r="V91" s="111">
        <v>27.787875392400974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-408.41829351184106</v>
      </c>
      <c r="AF91" s="109">
        <f>M91/J91</f>
        <v>0.90275754916384732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3791.9025397148662</v>
      </c>
      <c r="N106" s="137">
        <f>M106/L106</f>
        <v>631.9837566191444</v>
      </c>
      <c r="O106" s="138">
        <f>L106-I106</f>
        <v>0</v>
      </c>
      <c r="P106" s="139">
        <f>N106-K106</f>
        <v>-68.016243380855599</v>
      </c>
      <c r="Q106" s="140">
        <f>N106/K106</f>
        <v>0.90283393802734913</v>
      </c>
      <c r="R106" s="304"/>
      <c r="S106" s="141">
        <v>0.25</v>
      </c>
      <c r="T106" s="142">
        <v>0.29082175925925924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-408.09746028513382</v>
      </c>
      <c r="AF106" s="140">
        <f>M106/J106</f>
        <v>0.90283393802734913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1398</v>
      </c>
      <c r="G107" s="147">
        <f t="shared" ref="G107:G109" si="47">E107*F107</f>
        <v>81321.66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1805.6</v>
      </c>
      <c r="N107" s="151">
        <f>M107/L107</f>
        <v>106.21176470588235</v>
      </c>
      <c r="O107" s="153">
        <f>L107-I107</f>
        <v>-1</v>
      </c>
      <c r="P107" s="154">
        <f>N107-K107</f>
        <v>-4.8993464052287692</v>
      </c>
      <c r="Q107" s="155">
        <f>N107/K107</f>
        <v>0.95590588235294105</v>
      </c>
      <c r="R107" s="302">
        <f>Q123</f>
        <v>0.95109404761904748</v>
      </c>
      <c r="S107" s="156">
        <v>0.70833333333333337</v>
      </c>
      <c r="T107" s="157">
        <v>0.74059027777777786</v>
      </c>
      <c r="U107" s="158"/>
      <c r="V107" s="159">
        <v>46.455471865307928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-194.40000000000009</v>
      </c>
      <c r="AF107" s="155">
        <f>M107/J107</f>
        <v>0.90279999999999994</v>
      </c>
      <c r="AG107" s="307">
        <f>AF123</f>
        <v>0.90273333333333328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1567</v>
      </c>
      <c r="G108" s="102">
        <f t="shared" si="47"/>
        <v>79399.89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1805.2</v>
      </c>
      <c r="N108" s="105">
        <f>M108/L108</f>
        <v>95.010526315789477</v>
      </c>
      <c r="O108" s="107">
        <f>L108-I108</f>
        <v>-1</v>
      </c>
      <c r="P108" s="108">
        <f>N108-K108</f>
        <v>-4.9894736842105232</v>
      </c>
      <c r="Q108" s="109">
        <f>N108/K108</f>
        <v>0.95010526315789479</v>
      </c>
      <c r="R108" s="303"/>
      <c r="S108" s="46">
        <v>0.74375000000000002</v>
      </c>
      <c r="T108" s="47">
        <v>0.77990740740740738</v>
      </c>
      <c r="U108" s="110">
        <v>4.5499999999999119</v>
      </c>
      <c r="V108" s="111">
        <v>52.082871703966319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-194.79999999999995</v>
      </c>
      <c r="AF108" s="109">
        <f>M108/J108</f>
        <v>0.90260000000000007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1365</v>
      </c>
      <c r="G109" s="102">
        <f t="shared" si="47"/>
        <v>78214.5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1805.6</v>
      </c>
      <c r="N109" s="105">
        <f>M109/L109</f>
        <v>90.28</v>
      </c>
      <c r="O109" s="107">
        <f>L109-I109</f>
        <v>-1</v>
      </c>
      <c r="P109" s="108">
        <f>N109-K109</f>
        <v>-4.9580952380952397</v>
      </c>
      <c r="Q109" s="109">
        <f>N109/K109</f>
        <v>0.94794</v>
      </c>
      <c r="R109" s="303"/>
      <c r="S109" s="46">
        <v>0.78333333333333333</v>
      </c>
      <c r="T109" s="47">
        <v>0.81482638888888892</v>
      </c>
      <c r="U109" s="110">
        <v>4.9333333333333584</v>
      </c>
      <c r="V109" s="111">
        <v>45.358883473637569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-194.40000000000009</v>
      </c>
      <c r="AF109" s="109">
        <f>M109/J109</f>
        <v>0.90279999999999994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1805.4666666666665</v>
      </c>
      <c r="N123" s="137">
        <f>M123/L123</f>
        <v>96.721428571428561</v>
      </c>
      <c r="O123" s="138">
        <f>L123-I123</f>
        <v>-1</v>
      </c>
      <c r="P123" s="139">
        <f>N123-K123</f>
        <v>-4.9734866828087263</v>
      </c>
      <c r="Q123" s="140">
        <f>N123/K123</f>
        <v>0.95109404761904748</v>
      </c>
      <c r="R123" s="304"/>
      <c r="S123" s="141">
        <v>0.70833333333333337</v>
      </c>
      <c r="T123" s="142">
        <v>0.81482638888888892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-194.53333333333353</v>
      </c>
      <c r="AF123" s="140">
        <f>M123/J123</f>
        <v>0.90273333333333328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1899</v>
      </c>
      <c r="G124" s="147">
        <f t="shared" ref="G124:G126" si="54">E124*F124</f>
        <v>90392.400000000009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1804.7015390423558</v>
      </c>
      <c r="N124" s="151">
        <f>M124/L124</f>
        <v>78.465284306189375</v>
      </c>
      <c r="O124" s="153">
        <f>L124-I124</f>
        <v>0</v>
      </c>
      <c r="P124" s="154">
        <f>N124-K124</f>
        <v>-8.4912374329410625</v>
      </c>
      <c r="Q124" s="155">
        <f>N124/K124</f>
        <v>0.90235076952117776</v>
      </c>
      <c r="R124" s="302">
        <f>Q140</f>
        <v>0.90198113721778039</v>
      </c>
      <c r="S124" s="156">
        <v>0.70833333333333337</v>
      </c>
      <c r="T124" s="157">
        <v>0.75217592592592597</v>
      </c>
      <c r="U124" s="158"/>
      <c r="V124" s="159">
        <v>63.135093274459642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-195.29846095764424</v>
      </c>
      <c r="AF124" s="155">
        <f>M124/J124</f>
        <v>0.90235076952117788</v>
      </c>
      <c r="AG124" s="374">
        <f>AF140</f>
        <v>0.90198113721778039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1420</v>
      </c>
      <c r="G125" s="102">
        <f t="shared" si="54"/>
        <v>80755.399999999994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1804.218564272777</v>
      </c>
      <c r="N125" s="105">
        <f>M125/L125</f>
        <v>78.444285403164216</v>
      </c>
      <c r="O125" s="107">
        <f>L125-I125</f>
        <v>0</v>
      </c>
      <c r="P125" s="108">
        <f>N125-K125</f>
        <v>-8.5122363359662216</v>
      </c>
      <c r="Q125" s="109">
        <f>N125/K125</f>
        <v>0.90210928213638841</v>
      </c>
      <c r="R125" s="303"/>
      <c r="S125" s="46">
        <v>0.75624999999999998</v>
      </c>
      <c r="T125" s="47">
        <v>0.78903935185185181</v>
      </c>
      <c r="U125" s="110">
        <v>5.8666666666665712</v>
      </c>
      <c r="V125" s="111">
        <v>47.222660096251367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-195.78143572722297</v>
      </c>
      <c r="AF125" s="109">
        <f>M125/J125</f>
        <v>0.90210928213638852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2072</v>
      </c>
      <c r="G126" s="102">
        <f t="shared" si="54"/>
        <v>117668.88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1802.9667199915498</v>
      </c>
      <c r="N126" s="105">
        <f>M126/L126</f>
        <v>78.389857390936953</v>
      </c>
      <c r="O126" s="107">
        <f>L126-I126</f>
        <v>0</v>
      </c>
      <c r="P126" s="108">
        <f>N126-K126</f>
        <v>-8.5666643481934841</v>
      </c>
      <c r="Q126" s="109">
        <f>N126/K126</f>
        <v>0.90148335999577489</v>
      </c>
      <c r="R126" s="303"/>
      <c r="S126" s="46">
        <v>0.79236111111111107</v>
      </c>
      <c r="T126" s="47">
        <v>0.84024305555555556</v>
      </c>
      <c r="U126" s="110">
        <v>4.783333333333335</v>
      </c>
      <c r="V126" s="111">
        <v>68.953019831992606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-197.03328000845022</v>
      </c>
      <c r="AF126" s="109">
        <f>M126/J126</f>
        <v>0.90148335999577489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1803.9622744355609</v>
      </c>
      <c r="N140" s="137">
        <f>M140/L140</f>
        <v>78.433142366763519</v>
      </c>
      <c r="O140" s="138">
        <f>L140-I140</f>
        <v>0</v>
      </c>
      <c r="P140" s="139">
        <f>N140-K140</f>
        <v>-8.523379372366918</v>
      </c>
      <c r="Q140" s="140">
        <f>N140/K140</f>
        <v>0.90198113721778039</v>
      </c>
      <c r="R140" s="304"/>
      <c r="S140" s="141">
        <v>0.70833333333333337</v>
      </c>
      <c r="T140" s="142">
        <v>0.84024305555555556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-196.03772556443914</v>
      </c>
      <c r="AF140" s="140">
        <f>M140/J140</f>
        <v>0.90198113721778039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54" priority="2" operator="greaterThan">
      <formula>0</formula>
    </cfRule>
  </conditionalFormatting>
  <conditionalFormatting sqref="P5:P140 AE5:AE140">
    <cfRule type="cellIs" dxfId="653" priority="5" operator="lessThan">
      <formula>0</formula>
    </cfRule>
  </conditionalFormatting>
  <conditionalFormatting sqref="Q5:Q140 AF5:AF140">
    <cfRule type="cellIs" dxfId="652" priority="3" operator="greaterThan">
      <formula>1</formula>
    </cfRule>
    <cfRule type="cellIs" dxfId="651" priority="4" operator="lessThan">
      <formula>0.8</formula>
    </cfRule>
  </conditionalFormatting>
  <conditionalFormatting sqref="AG5 R5:R140 AG107:AG124">
    <cfRule type="cellIs" dxfId="650" priority="6" operator="lessThan">
      <formula>0.8</formula>
    </cfRule>
  </conditionalFormatting>
  <conditionalFormatting sqref="AG22">
    <cfRule type="cellIs" dxfId="649" priority="11" operator="lessThan">
      <formula>0.8</formula>
    </cfRule>
  </conditionalFormatting>
  <conditionalFormatting sqref="AG37">
    <cfRule type="cellIs" dxfId="648" priority="10" operator="lessThan">
      <formula>0.8</formula>
    </cfRule>
  </conditionalFormatting>
  <conditionalFormatting sqref="AG39:AG74">
    <cfRule type="cellIs" dxfId="647" priority="8" operator="lessThan">
      <formula>0.8</formula>
    </cfRule>
  </conditionalFormatting>
  <conditionalFormatting sqref="AG80:AG88">
    <cfRule type="cellIs" dxfId="646" priority="9" operator="lessThan">
      <formula>0.8</formula>
    </cfRule>
  </conditionalFormatting>
  <conditionalFormatting sqref="AG90:AG95">
    <cfRule type="cellIs" dxfId="645" priority="7" operator="lessThan">
      <formula>0.8</formula>
    </cfRule>
  </conditionalFormatting>
  <conditionalFormatting sqref="AG139">
    <cfRule type="cellIs" dxfId="644" priority="1" operator="lessThan">
      <formula>0.8</formula>
    </cfRule>
  </conditionalFormatting>
  <dataValidations count="1">
    <dataValidation type="list" allowBlank="1" showInputMessage="1" showErrorMessage="1" sqref="AA5:AB140" xr:uid="{6CFDAC90-EE8B-4CD9-9BFF-ACDEB410CCA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FEC9-BC71-46C3-910A-0D63AC2D2F5F}">
  <sheetPr>
    <tabColor theme="9" tint="0.59999389629810485"/>
  </sheetPr>
  <dimension ref="B1:AR42"/>
  <sheetViews>
    <sheetView zoomScale="70" zoomScaleNormal="70" workbookViewId="0">
      <selection activeCell="N42" sqref="N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267</v>
      </c>
      <c r="D3" s="278"/>
      <c r="E3" s="3" t="s">
        <v>2</v>
      </c>
      <c r="F3" s="279">
        <f>'0828(18度C)'!D1+'0828(4度C)'!D1</f>
        <v>119527</v>
      </c>
      <c r="G3" s="280"/>
      <c r="H3" s="3" t="s">
        <v>3</v>
      </c>
      <c r="I3" s="281">
        <f>'0828(18度C)'!F1+'0828(4度C)'!F1</f>
        <v>3911723.8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501.38408842822281</v>
      </c>
      <c r="F6" s="254" t="e">
        <f>AVERAGE(#REF!,D14:K14)</f>
        <v>#REF!</v>
      </c>
      <c r="G6" s="255">
        <f>AVERAGE(D14:K14)</f>
        <v>276.11970133152016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790</v>
      </c>
      <c r="N6" s="256"/>
      <c r="O6" s="244">
        <f>'0828(4度C)'!Y2</f>
        <v>0</v>
      </c>
      <c r="P6" s="244">
        <f>'0828(4度C)'!Z2</f>
        <v>0</v>
      </c>
      <c r="Q6" s="244">
        <f>'0828(4度C)'!AC2</f>
        <v>0</v>
      </c>
      <c r="R6" s="244">
        <f>'0828(4度C)'!AD2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453.08650273769558</v>
      </c>
      <c r="F7" s="250" t="e">
        <f>AVERAGE(#REF!,D15:K15)</f>
        <v>#REF!</v>
      </c>
      <c r="G7" s="251">
        <f>AVERAGE(D15:K15)</f>
        <v>248.24497547459347</v>
      </c>
      <c r="H7" s="252"/>
      <c r="I7" s="251">
        <f>AVERAGE(L15:O15)</f>
        <v>87.609298926652968</v>
      </c>
      <c r="J7" s="252"/>
      <c r="K7" s="251">
        <f>AVERAGE(D33:O33)</f>
        <v>681.47245275054536</v>
      </c>
      <c r="L7" s="252"/>
      <c r="M7" s="251">
        <f>AVERAGE(P33:X33)</f>
        <v>714.70144552502029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0.90438669755297474</v>
      </c>
      <c r="F8" s="258" t="e">
        <f>AVERAGE(D16:K16,#REF!)</f>
        <v>#REF!</v>
      </c>
      <c r="G8" s="236">
        <f>AVERAGE(D16:K16)</f>
        <v>0.9005397912936739</v>
      </c>
      <c r="H8" s="237"/>
      <c r="I8" s="236">
        <f>AVERAGE(L16:O16)</f>
        <v>0.92687896146603299</v>
      </c>
      <c r="J8" s="237"/>
      <c r="K8" s="236">
        <f>AVERAGE(D34:O34)</f>
        <v>0.89957760645128426</v>
      </c>
      <c r="L8" s="237"/>
      <c r="M8" s="236">
        <f>AVERAGE(P34:X34)</f>
        <v>0.90372001608708752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76.954630824056949</v>
      </c>
      <c r="F15" s="35">
        <v>94.786344395053575</v>
      </c>
      <c r="G15" s="35">
        <v>77.376341111203089</v>
      </c>
      <c r="H15" s="35">
        <v>160.97294212658321</v>
      </c>
      <c r="I15" s="35">
        <v>447.46583777151966</v>
      </c>
      <c r="J15" s="35">
        <v>631.91375661914435</v>
      </c>
      <c r="K15" s="36" t="s">
        <v>42</v>
      </c>
      <c r="L15" s="34" t="s">
        <v>42</v>
      </c>
      <c r="M15" s="205">
        <v>96.753571428571433</v>
      </c>
      <c r="N15" s="35">
        <v>78.465026424734518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0.90273701543605256</v>
      </c>
      <c r="F16" s="42">
        <f t="shared" si="0"/>
        <v>0.90379414277395453</v>
      </c>
      <c r="G16" s="42">
        <f t="shared" si="0"/>
        <v>0.90272397963070261</v>
      </c>
      <c r="H16" s="42">
        <f t="shared" si="0"/>
        <v>0.89988346119374629</v>
      </c>
      <c r="I16" s="42">
        <f t="shared" si="0"/>
        <v>0.89136621070023836</v>
      </c>
      <c r="J16" s="42">
        <f t="shared" si="0"/>
        <v>0.90273393802734903</v>
      </c>
      <c r="K16" s="43" t="s">
        <v>42</v>
      </c>
      <c r="L16" s="41" t="s">
        <v>42</v>
      </c>
      <c r="M16" s="44">
        <f>M15/M14</f>
        <v>0.95141011904761907</v>
      </c>
      <c r="N16" s="42">
        <f>N15/N14</f>
        <v>0.90234780388444691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0.55618055555555557</v>
      </c>
      <c r="F18" s="47">
        <v>0.51015046296296285</v>
      </c>
      <c r="G18" s="47">
        <v>0.53112268518518513</v>
      </c>
      <c r="H18" s="47">
        <v>0.54704861111111092</v>
      </c>
      <c r="I18" s="47">
        <v>0.45513888888888887</v>
      </c>
      <c r="J18" s="47">
        <v>0.28703703703703703</v>
      </c>
      <c r="K18" s="47" t="s">
        <v>42</v>
      </c>
      <c r="L18" s="46" t="s">
        <v>42</v>
      </c>
      <c r="M18" s="48">
        <v>0.79045138888888899</v>
      </c>
      <c r="N18" s="47">
        <v>0.8144675925925926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1120</v>
      </c>
      <c r="X32" s="31">
        <v>840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287.49837132748956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750.64936841155907</v>
      </c>
      <c r="N33" s="35">
        <v>913.0334519908896</v>
      </c>
      <c r="O33" s="35">
        <v>774.70861927224325</v>
      </c>
      <c r="P33" s="34">
        <v>438.37695626369731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649.20244002315189</v>
      </c>
      <c r="W33" s="35">
        <v>1015.5760426390895</v>
      </c>
      <c r="X33" s="37">
        <v>755.65034317414245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0.87846724572288482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0.90987802231704129</v>
      </c>
      <c r="N34" s="42">
        <f>N33/N32</f>
        <v>0.90769407507866218</v>
      </c>
      <c r="O34" s="42">
        <f>O33/O32</f>
        <v>0.90227108268654843</v>
      </c>
      <c r="P34" s="41">
        <f>P33/P32</f>
        <v>0.89299009609271673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0.91554190259675283</v>
      </c>
      <c r="W34" s="42">
        <f>W33/W32</f>
        <v>0.90676432378490135</v>
      </c>
      <c r="X34" s="45">
        <f>X33/X32</f>
        <v>0.89958374187397916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0.30416666666666664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0.72430555555555554</v>
      </c>
      <c r="X35" s="49">
        <v>0.73055555555555562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0.45513888888888887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0.38298611111111103</v>
      </c>
      <c r="N36" s="47">
        <v>0.3905555555555556</v>
      </c>
      <c r="O36" s="47">
        <v>0.39991898148148164</v>
      </c>
      <c r="P36" s="46">
        <v>0.73466435185185186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0.81959490740740726</v>
      </c>
      <c r="W36" s="47">
        <v>0.92910879629629617</v>
      </c>
      <c r="X36" s="49">
        <v>0.92687499999999978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4.2857142857142856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E361-4224-4250-9718-A0D793CA570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55704</v>
      </c>
      <c r="E1" s="87" t="s">
        <v>3</v>
      </c>
      <c r="F1" s="88">
        <f>SUM(G5:G140)</f>
        <v>1094831.26</v>
      </c>
      <c r="G1" s="89" t="s">
        <v>84</v>
      </c>
      <c r="H1" s="90">
        <f>L21+L38+L55+L72+L89+L106+L123+L140</f>
        <v>41.561904761904756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46262</v>
      </c>
      <c r="B2" s="348"/>
      <c r="C2" s="91" t="s">
        <v>40</v>
      </c>
      <c r="D2" s="92">
        <f>AVERAGE(N21,N38,N55,N72,N89,N106,N123,N140)</f>
        <v>698.08694913778277</v>
      </c>
      <c r="E2" s="92" t="s">
        <v>91</v>
      </c>
      <c r="F2" s="93">
        <f>F1/D1</f>
        <v>19.654446000287233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969</v>
      </c>
      <c r="G5" s="147">
        <f t="shared" ref="G5:G9" si="0">E5*F5</f>
        <v>24845.16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3217.6095511531821</v>
      </c>
      <c r="N5" s="151">
        <f>M5/L5</f>
        <v>321.76095511531821</v>
      </c>
      <c r="O5" s="153">
        <f>L5-I5</f>
        <v>0</v>
      </c>
      <c r="P5" s="154">
        <f>N5-K5</f>
        <v>-38.239044884681789</v>
      </c>
      <c r="Q5" s="155">
        <f>N5/K5</f>
        <v>0.89378043087588388</v>
      </c>
      <c r="R5" s="302">
        <f>Q21</f>
        <v>0.87846724572288482</v>
      </c>
      <c r="S5" s="156">
        <v>0.25</v>
      </c>
      <c r="T5" s="157">
        <v>0.26254629629629628</v>
      </c>
      <c r="U5" s="158"/>
      <c r="V5" s="159">
        <v>18.069314836277382</v>
      </c>
      <c r="W5" s="160"/>
      <c r="X5" s="161"/>
      <c r="Y5" s="305"/>
      <c r="Z5" s="306"/>
      <c r="AA5" s="114">
        <f>M5-J5</f>
        <v>-382.39044884681789</v>
      </c>
      <c r="AB5" s="155">
        <f>M5/J5</f>
        <v>0.89378043087588388</v>
      </c>
      <c r="AC5" s="307">
        <f>AB21</f>
        <v>0.87846724572288482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1522</v>
      </c>
      <c r="G6" s="102">
        <f t="shared" si="0"/>
        <v>44929.440000000002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3159.0109420814501</v>
      </c>
      <c r="N6" s="105">
        <f>M6/L6</f>
        <v>287.18281291649549</v>
      </c>
      <c r="O6" s="107">
        <f>L6-I6</f>
        <v>0</v>
      </c>
      <c r="P6" s="108">
        <f>N6-K6</f>
        <v>-40.089914356231759</v>
      </c>
      <c r="Q6" s="109">
        <f>N6/K6</f>
        <v>0.87750303946706965</v>
      </c>
      <c r="R6" s="303"/>
      <c r="S6" s="46">
        <v>0.26597222222222222</v>
      </c>
      <c r="T6" s="47">
        <v>0.28604166666666664</v>
      </c>
      <c r="U6" s="110">
        <v>4.9333333333333584</v>
      </c>
      <c r="V6" s="111">
        <v>28.907782111014118</v>
      </c>
      <c r="W6" s="112"/>
      <c r="X6" s="115"/>
      <c r="Y6" s="294"/>
      <c r="Z6" s="295"/>
      <c r="AA6" s="116">
        <f>M6-J6</f>
        <v>-440.98905791854986</v>
      </c>
      <c r="AB6" s="109">
        <f>M6/J6</f>
        <v>0.87750303946706953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1829</v>
      </c>
      <c r="G7" s="102">
        <f t="shared" si="0"/>
        <v>54595.65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3158.0507887108492</v>
      </c>
      <c r="N7" s="105">
        <f>M7/L7</f>
        <v>287.09552624644084</v>
      </c>
      <c r="O7" s="107">
        <f>L7-I7</f>
        <v>0</v>
      </c>
      <c r="P7" s="108">
        <f>N7-K7</f>
        <v>-40.177201026286411</v>
      </c>
      <c r="Q7" s="109">
        <f>N7/K7</f>
        <v>0.87723633019745817</v>
      </c>
      <c r="R7" s="303"/>
      <c r="S7" s="46">
        <v>0.28888888888888886</v>
      </c>
      <c r="T7" s="47">
        <v>0.31300925925925921</v>
      </c>
      <c r="U7" s="110">
        <v>5</v>
      </c>
      <c r="V7" s="111">
        <v>34.749282814668433</v>
      </c>
      <c r="W7" s="112"/>
      <c r="X7" s="115"/>
      <c r="Y7" s="294"/>
      <c r="Z7" s="295"/>
      <c r="AA7" s="116">
        <f>M7-J7</f>
        <v>-441.94921128915075</v>
      </c>
      <c r="AB7" s="109">
        <f>M7/J7</f>
        <v>0.87723633019745817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385</v>
      </c>
      <c r="G8" s="102">
        <f t="shared" si="0"/>
        <v>11550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3159.2761633271775</v>
      </c>
      <c r="N8" s="105">
        <f>M8/L8</f>
        <v>287.20692393883434</v>
      </c>
      <c r="O8" s="107">
        <f>L8-I8</f>
        <v>0</v>
      </c>
      <c r="P8" s="108">
        <f>N8-K8</f>
        <v>-40.065803333892916</v>
      </c>
      <c r="Q8" s="109">
        <f>N8/K8</f>
        <v>0.87757671203532717</v>
      </c>
      <c r="R8" s="303"/>
      <c r="S8" s="46">
        <v>0.31666666666666665</v>
      </c>
      <c r="T8" s="47">
        <v>0.32173611111111111</v>
      </c>
      <c r="U8" s="110">
        <v>5.2666666666667172</v>
      </c>
      <c r="V8" s="111">
        <v>7.3118014398818296</v>
      </c>
      <c r="W8" s="112"/>
      <c r="X8" s="115"/>
      <c r="Y8" s="294"/>
      <c r="Z8" s="295"/>
      <c r="AA8" s="116">
        <f>M8-J8</f>
        <v>-440.72383667282247</v>
      </c>
      <c r="AB8" s="109">
        <f>M8/J8</f>
        <v>0.87757671203532706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657</v>
      </c>
      <c r="G9" s="102">
        <f t="shared" si="0"/>
        <v>18770.490000000002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3118.4629777392693</v>
      </c>
      <c r="N9" s="105">
        <f>M9/L9</f>
        <v>259.87191481160579</v>
      </c>
      <c r="O9" s="107">
        <f>L9-I9</f>
        <v>0</v>
      </c>
      <c r="P9" s="108">
        <f>N9-K9</f>
        <v>-40.128085188394209</v>
      </c>
      <c r="Q9" s="109">
        <f>N9/K9</f>
        <v>0.86623971603868599</v>
      </c>
      <c r="R9" s="303"/>
      <c r="S9" s="46">
        <v>0.3256944444444444</v>
      </c>
      <c r="T9" s="47">
        <v>0.33446759259259257</v>
      </c>
      <c r="U9" s="110">
        <v>5.6999999999999318</v>
      </c>
      <c r="V9" s="111">
        <v>12.640842710461659</v>
      </c>
      <c r="W9" s="112"/>
      <c r="X9" s="115"/>
      <c r="Y9" s="294"/>
      <c r="Z9" s="295"/>
      <c r="AA9" s="116">
        <f>M9-J9</f>
        <v>-481.53702226073074</v>
      </c>
      <c r="AB9" s="109">
        <f>M9/J9</f>
        <v>0.86623971603868588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3162.4820846023854</v>
      </c>
      <c r="N21" s="137">
        <f>M21/L21</f>
        <v>287.49837132748956</v>
      </c>
      <c r="O21" s="138">
        <f>L21-I21</f>
        <v>0</v>
      </c>
      <c r="P21" s="139">
        <f>N21-K21</f>
        <v>-39.774355945237687</v>
      </c>
      <c r="Q21" s="140">
        <f>N21/K21</f>
        <v>0.87846724572288482</v>
      </c>
      <c r="R21" s="304"/>
      <c r="S21" s="141">
        <v>0.25</v>
      </c>
      <c r="T21" s="142">
        <v>0.45513888888888887</v>
      </c>
      <c r="U21" s="143"/>
      <c r="V21" s="165"/>
      <c r="W21" s="166"/>
      <c r="X21" s="137"/>
      <c r="Y21" s="290"/>
      <c r="Z21" s="291"/>
      <c r="AA21" s="167">
        <f>M21-J21</f>
        <v>-437.51791539761462</v>
      </c>
      <c r="AB21" s="140">
        <f>M21/J21</f>
        <v>0.87846724572288482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1175</v>
      </c>
      <c r="G22" s="147">
        <f t="shared" ref="G22:G24" si="5">E22*F22</f>
        <v>21772.75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3034.9124737574184</v>
      </c>
      <c r="N22" s="151">
        <f>M22/L22</f>
        <v>1011.6374912524728</v>
      </c>
      <c r="O22" s="153">
        <f>L22-I22</f>
        <v>0</v>
      </c>
      <c r="P22" s="154">
        <f>N22-K22</f>
        <v>-88.362508747527158</v>
      </c>
      <c r="Q22" s="155">
        <f>N22/K22</f>
        <v>0.91967044659315711</v>
      </c>
      <c r="R22" s="302">
        <f>Q38</f>
        <v>0.90987802231704129</v>
      </c>
      <c r="S22" s="156">
        <v>0.30416666666666664</v>
      </c>
      <c r="T22" s="157">
        <v>0.32028935185185181</v>
      </c>
      <c r="U22" s="158"/>
      <c r="V22" s="111">
        <v>23.229664977031916</v>
      </c>
      <c r="W22" s="160"/>
      <c r="X22" s="161"/>
      <c r="Y22" s="305"/>
      <c r="Z22" s="306"/>
      <c r="AA22" s="114">
        <f>M22-J22</f>
        <v>-265.08752624258159</v>
      </c>
      <c r="AB22" s="155">
        <f>M22/J22</f>
        <v>0.91967044659315711</v>
      </c>
      <c r="AC22" s="307">
        <f>AB38</f>
        <v>0.90987802231704129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1411</v>
      </c>
      <c r="G23" s="102">
        <f t="shared" si="5"/>
        <v>25242.79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3034.9648216625096</v>
      </c>
      <c r="N23" s="105">
        <f>M23/L23</f>
        <v>758.74120541562741</v>
      </c>
      <c r="O23" s="107">
        <f>L23-I23</f>
        <v>0</v>
      </c>
      <c r="P23" s="108">
        <f>N23-K23</f>
        <v>-66.258794584372595</v>
      </c>
      <c r="Q23" s="109">
        <f>N23/K23</f>
        <v>0.91968630959469988</v>
      </c>
      <c r="R23" s="303"/>
      <c r="S23" s="46">
        <v>0.32361111111111107</v>
      </c>
      <c r="T23" s="47">
        <v>0.34297453703703701</v>
      </c>
      <c r="U23" s="110">
        <v>4.783333333333335</v>
      </c>
      <c r="V23" s="111">
        <v>27.894886753127004</v>
      </c>
      <c r="W23" s="112"/>
      <c r="X23" s="115"/>
      <c r="Y23" s="294"/>
      <c r="Z23" s="295"/>
      <c r="AA23" s="116">
        <f>M23-J23</f>
        <v>-265.03517833749038</v>
      </c>
      <c r="AB23" s="109">
        <f>M23/J23</f>
        <v>0.91968630959469988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2571</v>
      </c>
      <c r="G24" s="102">
        <f t="shared" si="5"/>
        <v>57384.72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2937.9151255187803</v>
      </c>
      <c r="N24" s="105">
        <f>M24/L24</f>
        <v>587.58302510375609</v>
      </c>
      <c r="O24" s="107">
        <f>L24-I24</f>
        <v>0</v>
      </c>
      <c r="P24" s="108">
        <f>N24-K24</f>
        <v>-72.416974896243914</v>
      </c>
      <c r="Q24" s="109">
        <f>N24/K24</f>
        <v>0.89027731076326677</v>
      </c>
      <c r="R24" s="303"/>
      <c r="S24" s="46">
        <v>0.34652777777777771</v>
      </c>
      <c r="T24" s="47">
        <v>0.38298611111111103</v>
      </c>
      <c r="U24" s="110">
        <v>5.1166666666666138</v>
      </c>
      <c r="V24" s="111">
        <v>52.506622352734098</v>
      </c>
      <c r="W24" s="112"/>
      <c r="X24" s="115"/>
      <c r="Y24" s="294"/>
      <c r="Z24" s="295"/>
      <c r="AA24" s="116">
        <f>M24-J24</f>
        <v>-362.08487448121969</v>
      </c>
      <c r="AB24" s="109">
        <f>M24/J24</f>
        <v>0.89027731076326677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3002.5974736462363</v>
      </c>
      <c r="N38" s="137">
        <f t="shared" ref="N38:N43" si="10">M38/L38</f>
        <v>750.64936841155907</v>
      </c>
      <c r="O38" s="138">
        <f t="shared" ref="O38:O43" si="11">L38-I38</f>
        <v>0</v>
      </c>
      <c r="P38" s="139">
        <f t="shared" ref="P38:P43" si="12">N38-K38</f>
        <v>-74.350631588440933</v>
      </c>
      <c r="Q38" s="140">
        <f t="shared" ref="Q38:Q43" si="13">N38/K38</f>
        <v>0.90987802231704129</v>
      </c>
      <c r="R38" s="304"/>
      <c r="S38" s="141">
        <v>0.30416666666666664</v>
      </c>
      <c r="T38" s="142">
        <v>0.38298611111111103</v>
      </c>
      <c r="U38" s="143"/>
      <c r="V38" s="165"/>
      <c r="W38" s="98"/>
      <c r="X38" s="68"/>
      <c r="Y38" s="290"/>
      <c r="Z38" s="291"/>
      <c r="AA38" s="167">
        <f t="shared" ref="AA38:AA43" si="14">M38-J38</f>
        <v>-297.40252635376373</v>
      </c>
      <c r="AB38" s="140">
        <f t="shared" ref="AB38:AB43" si="15">M38/J38</f>
        <v>0.90987802231704129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482</v>
      </c>
      <c r="G39" s="147">
        <f t="shared" ref="G39:G43" si="16">E39*F39</f>
        <v>11963.24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3244.9056067804804</v>
      </c>
      <c r="N39" s="151">
        <f t="shared" si="10"/>
        <v>648.98112135609608</v>
      </c>
      <c r="O39" s="153">
        <f t="shared" si="11"/>
        <v>0</v>
      </c>
      <c r="P39" s="154">
        <f t="shared" si="12"/>
        <v>-71.018878643903918</v>
      </c>
      <c r="Q39" s="155">
        <f t="shared" si="13"/>
        <v>0.90136266855013347</v>
      </c>
      <c r="R39" s="302">
        <f>Q55</f>
        <v>0.90769407507866218</v>
      </c>
      <c r="S39" s="156">
        <v>0.25</v>
      </c>
      <c r="T39" s="157">
        <v>0.25618055555555558</v>
      </c>
      <c r="U39" s="158"/>
      <c r="V39" s="159">
        <v>8.9124318253108594</v>
      </c>
      <c r="W39" s="160"/>
      <c r="X39" s="161"/>
      <c r="Y39" s="305"/>
      <c r="Z39" s="306"/>
      <c r="AA39" s="114">
        <f t="shared" si="14"/>
        <v>-355.09439321951959</v>
      </c>
      <c r="AB39" s="155">
        <f t="shared" si="15"/>
        <v>0.90136266855013347</v>
      </c>
      <c r="AC39" s="307">
        <f>AB55</f>
        <v>0.90769407507866218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570</v>
      </c>
      <c r="G40" s="102">
        <f t="shared" si="16"/>
        <v>10362.6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3242.2432394521161</v>
      </c>
      <c r="N40" s="105">
        <f t="shared" si="10"/>
        <v>1080.7477464840388</v>
      </c>
      <c r="O40" s="107">
        <f t="shared" si="11"/>
        <v>0</v>
      </c>
      <c r="P40" s="108">
        <f t="shared" si="12"/>
        <v>-119.25225351596123</v>
      </c>
      <c r="Q40" s="109">
        <f t="shared" si="13"/>
        <v>0.90062312207003226</v>
      </c>
      <c r="R40" s="303"/>
      <c r="S40" s="46">
        <v>0.26597222222222222</v>
      </c>
      <c r="T40" s="47">
        <v>0.27328703703703705</v>
      </c>
      <c r="U40" s="110">
        <v>15</v>
      </c>
      <c r="V40" s="111">
        <v>10.548252390150473</v>
      </c>
      <c r="W40" s="112"/>
      <c r="X40" s="115"/>
      <c r="Y40" s="294"/>
      <c r="Z40" s="295"/>
      <c r="AA40" s="116">
        <f t="shared" si="14"/>
        <v>-357.75676054788391</v>
      </c>
      <c r="AB40" s="109">
        <f t="shared" si="15"/>
        <v>0.90062312207003226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898</v>
      </c>
      <c r="G41" s="102">
        <f t="shared" si="16"/>
        <v>15328.86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3035.4384861052422</v>
      </c>
      <c r="N41" s="105">
        <f t="shared" si="10"/>
        <v>1011.8128287017474</v>
      </c>
      <c r="O41" s="107">
        <f t="shared" si="11"/>
        <v>0</v>
      </c>
      <c r="P41" s="108">
        <f t="shared" si="12"/>
        <v>-88.187171298252565</v>
      </c>
      <c r="Q41" s="109">
        <f t="shared" si="13"/>
        <v>0.9198298442743158</v>
      </c>
      <c r="R41" s="303"/>
      <c r="S41" s="46">
        <v>0.28333333333333333</v>
      </c>
      <c r="T41" s="47">
        <v>0.2956597222222222</v>
      </c>
      <c r="U41" s="110">
        <v>15</v>
      </c>
      <c r="V41" s="111">
        <v>17.7503185278293</v>
      </c>
      <c r="W41" s="112"/>
      <c r="X41" s="115"/>
      <c r="Y41" s="294"/>
      <c r="Z41" s="295"/>
      <c r="AA41" s="116">
        <f t="shared" si="14"/>
        <v>-264.56151389475781</v>
      </c>
      <c r="AB41" s="109">
        <f t="shared" si="15"/>
        <v>0.9198298442743158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2263</v>
      </c>
      <c r="G42" s="102">
        <f t="shared" si="16"/>
        <v>31749.89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2760.5161146167416</v>
      </c>
      <c r="N42" s="105">
        <f t="shared" si="10"/>
        <v>920.17203820558052</v>
      </c>
      <c r="O42" s="107">
        <f t="shared" si="11"/>
        <v>0</v>
      </c>
      <c r="P42" s="108">
        <f t="shared" si="12"/>
        <v>-79.82796179441948</v>
      </c>
      <c r="Q42" s="109">
        <f t="shared" si="13"/>
        <v>0.92017203820558047</v>
      </c>
      <c r="R42" s="303"/>
      <c r="S42" s="46">
        <v>0.30555555555555558</v>
      </c>
      <c r="T42" s="47">
        <v>0.33971064814814816</v>
      </c>
      <c r="U42" s="110">
        <v>15</v>
      </c>
      <c r="V42" s="111">
        <v>49.186454402875718</v>
      </c>
      <c r="W42" s="112"/>
      <c r="X42" s="115"/>
      <c r="Y42" s="294"/>
      <c r="Z42" s="295"/>
      <c r="AA42" s="116">
        <f t="shared" si="14"/>
        <v>-239.48388538325844</v>
      </c>
      <c r="AB42" s="109">
        <f t="shared" si="15"/>
        <v>0.92017203820558047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3153</v>
      </c>
      <c r="G43" s="102">
        <f t="shared" si="16"/>
        <v>45024.84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3238.4652368905449</v>
      </c>
      <c r="N43" s="105">
        <f t="shared" si="10"/>
        <v>1079.4884122968483</v>
      </c>
      <c r="O43" s="107">
        <f t="shared" si="11"/>
        <v>0</v>
      </c>
      <c r="P43" s="108">
        <f t="shared" si="12"/>
        <v>-120.51158770315169</v>
      </c>
      <c r="Q43" s="109">
        <f t="shared" si="13"/>
        <v>0.89957367691404022</v>
      </c>
      <c r="R43" s="303"/>
      <c r="S43" s="46">
        <v>0.35000000000000003</v>
      </c>
      <c r="T43" s="47">
        <v>0.3905555555555556</v>
      </c>
      <c r="U43" s="110">
        <v>14.816666666666691</v>
      </c>
      <c r="V43" s="111">
        <v>58.416560364762063</v>
      </c>
      <c r="W43" s="112"/>
      <c r="X43" s="115"/>
      <c r="Y43" s="294"/>
      <c r="Z43" s="295"/>
      <c r="AA43" s="116">
        <f t="shared" si="14"/>
        <v>-361.53476310945507</v>
      </c>
      <c r="AB43" s="109">
        <f t="shared" si="15"/>
        <v>0.89957367691404022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3104.3137367690247</v>
      </c>
      <c r="N55" s="137">
        <f t="shared" ref="N55:N62" si="21">M55/L55</f>
        <v>913.0334519908896</v>
      </c>
      <c r="O55" s="138">
        <f t="shared" ref="O55:O62" si="22">L55-I55</f>
        <v>0</v>
      </c>
      <c r="P55" s="139">
        <f t="shared" ref="P55:P62" si="23">N55-K55</f>
        <v>-92.848900950286861</v>
      </c>
      <c r="Q55" s="140">
        <f t="shared" ref="Q55:Q62" si="24">N55/K55</f>
        <v>0.90769407507866218</v>
      </c>
      <c r="R55" s="304"/>
      <c r="S55" s="141">
        <v>0.25</v>
      </c>
      <c r="T55" s="142">
        <v>0.3905555555555556</v>
      </c>
      <c r="U55" s="143"/>
      <c r="V55" s="165"/>
      <c r="W55" s="98"/>
      <c r="X55" s="68"/>
      <c r="Y55" s="290"/>
      <c r="Z55" s="291"/>
      <c r="AA55" s="167">
        <f t="shared" ref="AA55:AA62" si="25">M55-J55</f>
        <v>-315.68626323097533</v>
      </c>
      <c r="AB55" s="140">
        <f t="shared" ref="AB55:AB62" si="26">M55/J55</f>
        <v>0.90769407507866218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337</v>
      </c>
      <c r="G56" s="147">
        <f t="shared" ref="G56:G62" si="27">E56*F56</f>
        <v>8435.11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3239.206996159809</v>
      </c>
      <c r="N56" s="151">
        <f t="shared" si="21"/>
        <v>647.84139923196176</v>
      </c>
      <c r="O56" s="153">
        <f t="shared" si="22"/>
        <v>0</v>
      </c>
      <c r="P56" s="154">
        <f t="shared" si="23"/>
        <v>-72.158600768038241</v>
      </c>
      <c r="Q56" s="155">
        <f t="shared" si="24"/>
        <v>0.89977972115550242</v>
      </c>
      <c r="R56" s="302">
        <f>Q72</f>
        <v>0.90227108268654843</v>
      </c>
      <c r="S56" s="156">
        <v>0.25</v>
      </c>
      <c r="T56" s="157">
        <v>0.2543287037037037</v>
      </c>
      <c r="U56" s="158"/>
      <c r="V56" s="159">
        <v>6.2422685626363199</v>
      </c>
      <c r="W56" s="157"/>
      <c r="X56" s="168"/>
      <c r="Y56" s="305"/>
      <c r="Z56" s="306"/>
      <c r="AA56" s="114">
        <f t="shared" si="25"/>
        <v>-360.79300384019098</v>
      </c>
      <c r="AB56" s="155">
        <f t="shared" si="26"/>
        <v>0.89977972115550253</v>
      </c>
      <c r="AC56" s="307">
        <f>AB72</f>
        <v>0.90227108268654832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572</v>
      </c>
      <c r="G57" s="102">
        <f t="shared" si="27"/>
        <v>11851.84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3238.9961428160659</v>
      </c>
      <c r="N57" s="105">
        <f t="shared" si="21"/>
        <v>1079.6653809386887</v>
      </c>
      <c r="O57" s="107">
        <f t="shared" si="22"/>
        <v>0</v>
      </c>
      <c r="P57" s="108">
        <f t="shared" si="23"/>
        <v>-120.33461906131129</v>
      </c>
      <c r="Q57" s="109">
        <f t="shared" si="24"/>
        <v>0.89972115078224058</v>
      </c>
      <c r="R57" s="303"/>
      <c r="S57" s="46">
        <v>0.26458333333333334</v>
      </c>
      <c r="T57" s="47">
        <v>0.27193287037037039</v>
      </c>
      <c r="U57" s="110">
        <v>14.766666666666683</v>
      </c>
      <c r="V57" s="111">
        <v>10.5958755388209</v>
      </c>
      <c r="W57" s="112"/>
      <c r="X57" s="13"/>
      <c r="Y57" s="294"/>
      <c r="Z57" s="295"/>
      <c r="AA57" s="116">
        <f t="shared" si="25"/>
        <v>-361.00385718393409</v>
      </c>
      <c r="AB57" s="109">
        <f t="shared" si="26"/>
        <v>0.89972115078224058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1021</v>
      </c>
      <c r="G58" s="102">
        <f t="shared" si="27"/>
        <v>18561.78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3238.5156310719194</v>
      </c>
      <c r="N58" s="105">
        <f t="shared" si="21"/>
        <v>1079.5052103573064</v>
      </c>
      <c r="O58" s="107">
        <f t="shared" si="22"/>
        <v>0</v>
      </c>
      <c r="P58" s="108">
        <f t="shared" si="23"/>
        <v>-120.4947896426936</v>
      </c>
      <c r="Q58" s="109">
        <f t="shared" si="24"/>
        <v>0.8995876752977553</v>
      </c>
      <c r="R58" s="303"/>
      <c r="S58" s="46">
        <v>0.28194444444444444</v>
      </c>
      <c r="T58" s="47">
        <v>0.29506944444444444</v>
      </c>
      <c r="U58" s="110">
        <v>15</v>
      </c>
      <c r="V58" s="111">
        <v>18.916073590085929</v>
      </c>
      <c r="W58" s="112"/>
      <c r="X58" s="13"/>
      <c r="Y58" s="294"/>
      <c r="Z58" s="295"/>
      <c r="AA58" s="116">
        <f t="shared" si="25"/>
        <v>-361.48436892808058</v>
      </c>
      <c r="AB58" s="109">
        <f t="shared" si="26"/>
        <v>0.89958767529775541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755</v>
      </c>
      <c r="G59" s="102">
        <f t="shared" si="27"/>
        <v>22650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3236.5506743701649</v>
      </c>
      <c r="N59" s="105">
        <f t="shared" si="21"/>
        <v>809.13766859254122</v>
      </c>
      <c r="O59" s="107">
        <f t="shared" si="22"/>
        <v>0</v>
      </c>
      <c r="P59" s="108">
        <f t="shared" si="23"/>
        <v>-90.862331407458782</v>
      </c>
      <c r="Q59" s="109">
        <f t="shared" si="24"/>
        <v>0.89904185399171244</v>
      </c>
      <c r="R59" s="303"/>
      <c r="S59" s="46">
        <v>0.30486111111111114</v>
      </c>
      <c r="T59" s="47">
        <v>0.31457175925925929</v>
      </c>
      <c r="U59" s="110">
        <v>15</v>
      </c>
      <c r="V59" s="111">
        <v>13.996382123328074</v>
      </c>
      <c r="W59" s="112"/>
      <c r="X59" s="115"/>
      <c r="Y59" s="294"/>
      <c r="Z59" s="295"/>
      <c r="AA59" s="116">
        <f t="shared" si="25"/>
        <v>-363.44932562983513</v>
      </c>
      <c r="AB59" s="109">
        <f t="shared" si="26"/>
        <v>0.89904185399171244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651</v>
      </c>
      <c r="G60" s="102">
        <f t="shared" si="27"/>
        <v>19530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3036.8779198342377</v>
      </c>
      <c r="N60" s="105">
        <f t="shared" si="21"/>
        <v>759.21947995855942</v>
      </c>
      <c r="O60" s="107">
        <f t="shared" si="22"/>
        <v>0</v>
      </c>
      <c r="P60" s="108">
        <f t="shared" si="23"/>
        <v>-65.780520041440582</v>
      </c>
      <c r="Q60" s="109">
        <f t="shared" si="24"/>
        <v>0.92026603631340531</v>
      </c>
      <c r="R60" s="303"/>
      <c r="S60" s="46">
        <v>0.32430555555555562</v>
      </c>
      <c r="T60" s="47">
        <v>0.33322916666666674</v>
      </c>
      <c r="U60" s="110">
        <v>15</v>
      </c>
      <c r="V60" s="111">
        <v>12.861893375724506</v>
      </c>
      <c r="W60" s="112"/>
      <c r="X60" s="115"/>
      <c r="Y60" s="294"/>
      <c r="Z60" s="295"/>
      <c r="AA60" s="116">
        <f t="shared" si="25"/>
        <v>-263.12208016576233</v>
      </c>
      <c r="AB60" s="109">
        <f t="shared" si="26"/>
        <v>0.92026603631340531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1068</v>
      </c>
      <c r="G61" s="120">
        <f t="shared" si="27"/>
        <v>29348.639999999999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3236.7658765915876</v>
      </c>
      <c r="N61" s="105">
        <f t="shared" si="21"/>
        <v>647.35317531831754</v>
      </c>
      <c r="O61" s="107">
        <f t="shared" si="22"/>
        <v>0</v>
      </c>
      <c r="P61" s="108">
        <f t="shared" si="23"/>
        <v>-72.64682468168246</v>
      </c>
      <c r="Q61" s="109">
        <f t="shared" si="24"/>
        <v>0.89910163238655216</v>
      </c>
      <c r="R61" s="303"/>
      <c r="S61" s="46">
        <v>0.34305555555555567</v>
      </c>
      <c r="T61" s="119">
        <v>0.35679398148148161</v>
      </c>
      <c r="U61" s="110">
        <v>15</v>
      </c>
      <c r="V61" s="111">
        <v>19.797539409145706</v>
      </c>
      <c r="W61" s="112"/>
      <c r="X61" s="49"/>
      <c r="Y61" s="294"/>
      <c r="Z61" s="295"/>
      <c r="AA61" s="116">
        <f t="shared" si="25"/>
        <v>-363.23412340841242</v>
      </c>
      <c r="AB61" s="109">
        <f t="shared" si="26"/>
        <v>0.89910163238655205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2586</v>
      </c>
      <c r="G62" s="120">
        <f t="shared" si="27"/>
        <v>43082.76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3239.6367180512689</v>
      </c>
      <c r="N62" s="105">
        <f t="shared" si="21"/>
        <v>647.92734361025373</v>
      </c>
      <c r="O62" s="122">
        <f t="shared" si="22"/>
        <v>0</v>
      </c>
      <c r="P62" s="123">
        <f t="shared" si="23"/>
        <v>-72.072656389746271</v>
      </c>
      <c r="Q62" s="124">
        <f t="shared" si="24"/>
        <v>0.89989908834757459</v>
      </c>
      <c r="R62" s="303"/>
      <c r="S62" s="46">
        <v>0.36666666666666681</v>
      </c>
      <c r="T62" s="119">
        <v>0.39991898148148164</v>
      </c>
      <c r="U62" s="110">
        <v>15</v>
      </c>
      <c r="V62" s="111">
        <v>47.894258987573473</v>
      </c>
      <c r="W62" s="112"/>
      <c r="X62" s="115"/>
      <c r="Y62" s="294"/>
      <c r="Z62" s="295"/>
      <c r="AA62" s="116">
        <f t="shared" si="25"/>
        <v>-360.36328194873113</v>
      </c>
      <c r="AB62" s="109">
        <f t="shared" si="26"/>
        <v>0.8998990883475747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3209.5071369850079</v>
      </c>
      <c r="N72" s="137">
        <f>M72/L72</f>
        <v>774.70861927224325</v>
      </c>
      <c r="O72" s="138">
        <f>L72-I72</f>
        <v>0</v>
      </c>
      <c r="P72" s="139">
        <f>N72-K72</f>
        <v>-83.912070382929073</v>
      </c>
      <c r="Q72" s="140">
        <f>N72/K72</f>
        <v>0.90227108268654843</v>
      </c>
      <c r="R72" s="304"/>
      <c r="S72" s="141">
        <v>0.25</v>
      </c>
      <c r="T72" s="142">
        <v>0.39991898148148164</v>
      </c>
      <c r="U72" s="143"/>
      <c r="V72" s="165"/>
      <c r="W72" s="166"/>
      <c r="X72" s="137"/>
      <c r="Y72" s="290"/>
      <c r="Z72" s="291"/>
      <c r="AA72" s="167">
        <f>M72-J72</f>
        <v>-347.63572015784939</v>
      </c>
      <c r="AB72" s="140">
        <f>M72/J72</f>
        <v>0.90227108268654832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844</v>
      </c>
      <c r="G73" s="147">
        <f t="shared" ref="G73:G75" si="32">E73*F73</f>
        <v>24113.08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3122.4253066443625</v>
      </c>
      <c r="N73" s="151">
        <f>M73/L73</f>
        <v>260.20210888703019</v>
      </c>
      <c r="O73" s="153">
        <f>L73-I73</f>
        <v>0</v>
      </c>
      <c r="P73" s="154">
        <f>N73-K73</f>
        <v>-39.797891112969808</v>
      </c>
      <c r="Q73" s="155">
        <f>N73/K73</f>
        <v>0.86734036295676731</v>
      </c>
      <c r="R73" s="302">
        <f>Q89</f>
        <v>0.89299009609271673</v>
      </c>
      <c r="S73" s="156">
        <v>0.70833333333333337</v>
      </c>
      <c r="T73" s="157">
        <v>0.71959490740740739</v>
      </c>
      <c r="U73" s="158"/>
      <c r="V73" s="159">
        <v>16.218162174204984</v>
      </c>
      <c r="W73" s="157"/>
      <c r="X73" s="168"/>
      <c r="Y73" s="305"/>
      <c r="Z73" s="306"/>
      <c r="AA73" s="114">
        <f>M73-J73</f>
        <v>-477.57469335563746</v>
      </c>
      <c r="AB73" s="155">
        <f>M73/J73</f>
        <v>0.86734036295676742</v>
      </c>
      <c r="AC73" s="307">
        <f>AB89</f>
        <v>0.89299009609271673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165</v>
      </c>
      <c r="G74" s="102">
        <f t="shared" si="32"/>
        <v>2922.15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3261.6084127400932</v>
      </c>
      <c r="N74" s="105">
        <f>M74/L74</f>
        <v>652.32168254801866</v>
      </c>
      <c r="O74" s="107">
        <f>L74-I74</f>
        <v>0</v>
      </c>
      <c r="P74" s="108">
        <f>N74-K74</f>
        <v>-67.678317451981343</v>
      </c>
      <c r="Q74" s="109">
        <f>N74/K74</f>
        <v>0.90600233687224818</v>
      </c>
      <c r="R74" s="303"/>
      <c r="S74" s="46">
        <v>0.72291666666666665</v>
      </c>
      <c r="T74" s="47">
        <v>0.72502314814814817</v>
      </c>
      <c r="U74" s="110">
        <v>4.783333333333335</v>
      </c>
      <c r="V74" s="111">
        <v>3.0353122592307034</v>
      </c>
      <c r="W74" s="112"/>
      <c r="X74" s="13"/>
      <c r="Y74" s="294"/>
      <c r="Z74" s="295"/>
      <c r="AA74" s="116">
        <f>M74-J74</f>
        <v>-338.39158725990683</v>
      </c>
      <c r="AB74" s="109">
        <f>M74/J74</f>
        <v>0.90600233687224807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431</v>
      </c>
      <c r="G75" s="102">
        <f t="shared" si="32"/>
        <v>8154.52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3260.2593184168863</v>
      </c>
      <c r="N75" s="105">
        <f>M75/L75</f>
        <v>652.05186368337729</v>
      </c>
      <c r="O75" s="107">
        <f>L75-I75</f>
        <v>0</v>
      </c>
      <c r="P75" s="108">
        <f>N75-K75</f>
        <v>-67.948136316622708</v>
      </c>
      <c r="Q75" s="109">
        <f>N75/K75</f>
        <v>0.90562758844913516</v>
      </c>
      <c r="R75" s="303"/>
      <c r="S75" s="46">
        <v>0.72916666666666663</v>
      </c>
      <c r="T75" s="47">
        <v>0.73466435185185186</v>
      </c>
      <c r="U75" s="110">
        <v>5.9666666666665868</v>
      </c>
      <c r="V75" s="111">
        <v>7.931884391502046</v>
      </c>
      <c r="W75" s="112"/>
      <c r="X75" s="13"/>
      <c r="Y75" s="294"/>
      <c r="Z75" s="295"/>
      <c r="AA75" s="116">
        <f>M75-J75</f>
        <v>-339.74068158311366</v>
      </c>
      <c r="AB75" s="109">
        <f>M75/J75</f>
        <v>0.90562758844913505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3214.7643459337801</v>
      </c>
      <c r="N89" s="137">
        <f t="shared" ref="N89:N94" si="36">M89/L89</f>
        <v>438.37695626369731</v>
      </c>
      <c r="O89" s="138">
        <f t="shared" ref="O89:O94" si="37">L89-I89</f>
        <v>0</v>
      </c>
      <c r="P89" s="139">
        <f t="shared" ref="P89:P94" si="38">N89-K89</f>
        <v>-52.532134645393626</v>
      </c>
      <c r="Q89" s="140">
        <f t="shared" ref="Q89:Q94" si="39">N89/K89</f>
        <v>0.89299009609271673</v>
      </c>
      <c r="R89" s="304"/>
      <c r="S89" s="141">
        <v>0.70833333333333337</v>
      </c>
      <c r="T89" s="142">
        <v>0.73466435185185186</v>
      </c>
      <c r="U89" s="143"/>
      <c r="V89" s="165"/>
      <c r="W89" s="166"/>
      <c r="X89" s="137"/>
      <c r="Y89" s="290"/>
      <c r="Z89" s="291"/>
      <c r="AA89" s="167">
        <f t="shared" ref="AA89:AA94" si="40">M89-J89</f>
        <v>-385.23565406621992</v>
      </c>
      <c r="AB89" s="140">
        <f t="shared" ref="AB89:AB94" si="41">M89/J89</f>
        <v>0.89299009609271673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208</v>
      </c>
      <c r="G90" s="147">
        <f t="shared" ref="G90:G94" si="42">E90*F90</f>
        <v>4840.16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2761.7495342344419</v>
      </c>
      <c r="N90" s="151">
        <f t="shared" si="36"/>
        <v>552.34990684688842</v>
      </c>
      <c r="O90" s="153">
        <f t="shared" si="37"/>
        <v>0</v>
      </c>
      <c r="P90" s="154">
        <f t="shared" si="38"/>
        <v>-47.650093153111584</v>
      </c>
      <c r="Q90" s="155">
        <f t="shared" si="39"/>
        <v>0.92058317807814738</v>
      </c>
      <c r="R90" s="302">
        <f>Q106</f>
        <v>0.91554190259675283</v>
      </c>
      <c r="S90" s="156">
        <v>0.70833333333333337</v>
      </c>
      <c r="T90" s="157">
        <v>0.71146990740740745</v>
      </c>
      <c r="U90" s="158"/>
      <c r="V90" s="159">
        <v>4.5188746645193012</v>
      </c>
      <c r="W90" s="160"/>
      <c r="X90" s="161"/>
      <c r="Y90" s="305"/>
      <c r="Z90" s="306"/>
      <c r="AA90" s="114">
        <f t="shared" si="40"/>
        <v>-238.25046576555815</v>
      </c>
      <c r="AB90" s="155">
        <f t="shared" si="41"/>
        <v>0.92058317807814727</v>
      </c>
      <c r="AC90" s="307">
        <f>AB106</f>
        <v>0.91554190259675272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728</v>
      </c>
      <c r="G91" s="102">
        <f t="shared" si="42"/>
        <v>17865.12</v>
      </c>
      <c r="H91" s="26"/>
      <c r="I91" s="103">
        <v>4</v>
      </c>
      <c r="J91" s="104">
        <v>3000</v>
      </c>
      <c r="K91" s="105">
        <f t="shared" ref="K91:K130" si="43">J91/I91</f>
        <v>750</v>
      </c>
      <c r="L91" s="106">
        <v>4</v>
      </c>
      <c r="M91" s="104">
        <f>F91/V91*60</f>
        <v>2759.3535515561907</v>
      </c>
      <c r="N91" s="105">
        <f t="shared" si="36"/>
        <v>689.83838788904768</v>
      </c>
      <c r="O91" s="107">
        <f t="shared" si="37"/>
        <v>0</v>
      </c>
      <c r="P91" s="108">
        <f t="shared" si="38"/>
        <v>-60.161612110952319</v>
      </c>
      <c r="Q91" s="109">
        <f t="shared" si="39"/>
        <v>0.91978451718539689</v>
      </c>
      <c r="R91" s="303"/>
      <c r="S91" s="46">
        <v>0.71458333333333335</v>
      </c>
      <c r="T91" s="47">
        <v>0.72556712962962966</v>
      </c>
      <c r="U91" s="110">
        <v>5</v>
      </c>
      <c r="V91" s="111">
        <v>15.829794618150988</v>
      </c>
      <c r="W91" s="112"/>
      <c r="X91" s="115"/>
      <c r="Y91" s="294"/>
      <c r="Z91" s="295"/>
      <c r="AA91" s="116">
        <f t="shared" si="40"/>
        <v>-240.64644844380928</v>
      </c>
      <c r="AB91" s="109">
        <f t="shared" si="41"/>
        <v>0.91978451718539689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646</v>
      </c>
      <c r="G92" s="102">
        <f t="shared" si="42"/>
        <v>15717.179999999998</v>
      </c>
      <c r="H92" s="26"/>
      <c r="I92" s="103">
        <v>4</v>
      </c>
      <c r="J92" s="104">
        <v>3000</v>
      </c>
      <c r="K92" s="105">
        <f t="shared" si="43"/>
        <v>750</v>
      </c>
      <c r="L92" s="106">
        <v>4</v>
      </c>
      <c r="M92" s="104">
        <f>F92/V92*60</f>
        <v>2759.9950725705658</v>
      </c>
      <c r="N92" s="105">
        <f t="shared" si="36"/>
        <v>689.99876814264144</v>
      </c>
      <c r="O92" s="107">
        <f t="shared" si="37"/>
        <v>0</v>
      </c>
      <c r="P92" s="108">
        <f t="shared" si="38"/>
        <v>-60.001231857358562</v>
      </c>
      <c r="Q92" s="109">
        <f t="shared" si="39"/>
        <v>0.91999835752352188</v>
      </c>
      <c r="R92" s="303"/>
      <c r="S92" s="46">
        <v>0.72916666666666663</v>
      </c>
      <c r="T92" s="47">
        <v>0.73891203703703701</v>
      </c>
      <c r="U92" s="110">
        <v>5.1833333333332376</v>
      </c>
      <c r="V92" s="111">
        <v>14.043503332743363</v>
      </c>
      <c r="W92" s="112"/>
      <c r="X92" s="115"/>
      <c r="Y92" s="294"/>
      <c r="Z92" s="295"/>
      <c r="AA92" s="116">
        <f t="shared" si="40"/>
        <v>-240.00492742943425</v>
      </c>
      <c r="AB92" s="109">
        <f t="shared" si="41"/>
        <v>0.91999835752352188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2284</v>
      </c>
      <c r="G93" s="102">
        <f t="shared" si="42"/>
        <v>50978.879999999997</v>
      </c>
      <c r="H93" s="26"/>
      <c r="I93" s="103">
        <v>5</v>
      </c>
      <c r="J93" s="104">
        <v>3300</v>
      </c>
      <c r="K93" s="105">
        <f t="shared" si="43"/>
        <v>660</v>
      </c>
      <c r="L93" s="106">
        <v>5</v>
      </c>
      <c r="M93" s="104">
        <f>F93/V93*60</f>
        <v>2967.3709871244318</v>
      </c>
      <c r="N93" s="105">
        <f t="shared" si="36"/>
        <v>593.47419742488637</v>
      </c>
      <c r="O93" s="107">
        <f t="shared" si="37"/>
        <v>0</v>
      </c>
      <c r="P93" s="108">
        <f t="shared" si="38"/>
        <v>-66.52580257511363</v>
      </c>
      <c r="Q93" s="109">
        <f t="shared" si="39"/>
        <v>0.89920332943164605</v>
      </c>
      <c r="R93" s="303"/>
      <c r="S93" s="46">
        <v>0.74236111111111103</v>
      </c>
      <c r="T93" s="47">
        <v>0.77442129629629619</v>
      </c>
      <c r="U93" s="110">
        <v>4.9666666666665904</v>
      </c>
      <c r="V93" s="111">
        <v>46.182294224289201</v>
      </c>
      <c r="W93" s="112"/>
      <c r="X93" s="115"/>
      <c r="Y93" s="294"/>
      <c r="Z93" s="295"/>
      <c r="AA93" s="116">
        <f t="shared" si="40"/>
        <v>-332.62901287556815</v>
      </c>
      <c r="AB93" s="109">
        <f t="shared" si="41"/>
        <v>0.89920332943164605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3045</v>
      </c>
      <c r="G94" s="102">
        <f t="shared" si="42"/>
        <v>54475.05</v>
      </c>
      <c r="H94" s="13"/>
      <c r="I94" s="103">
        <v>4</v>
      </c>
      <c r="J94" s="104">
        <v>3300</v>
      </c>
      <c r="K94" s="105">
        <f t="shared" si="43"/>
        <v>825</v>
      </c>
      <c r="L94" s="106">
        <v>4</v>
      </c>
      <c r="M94" s="104">
        <f>F94/V94*60</f>
        <v>3033.9845350237138</v>
      </c>
      <c r="N94" s="105">
        <f t="shared" si="36"/>
        <v>758.49613375592844</v>
      </c>
      <c r="O94" s="107">
        <f t="shared" si="37"/>
        <v>0</v>
      </c>
      <c r="P94" s="108">
        <f t="shared" si="38"/>
        <v>-66.50386624407156</v>
      </c>
      <c r="Q94" s="109">
        <f t="shared" si="39"/>
        <v>0.91938925303748897</v>
      </c>
      <c r="R94" s="303"/>
      <c r="S94" s="46">
        <v>0.77777777777777768</v>
      </c>
      <c r="T94" s="47">
        <v>0.81959490740740726</v>
      </c>
      <c r="U94" s="110">
        <v>4.8333333333333428</v>
      </c>
      <c r="V94" s="111">
        <v>60.217841551579298</v>
      </c>
      <c r="W94" s="112"/>
      <c r="X94" s="115"/>
      <c r="Y94" s="294"/>
      <c r="Z94" s="295"/>
      <c r="AA94" s="116">
        <f t="shared" si="40"/>
        <v>-266.01546497628624</v>
      </c>
      <c r="AB94" s="109">
        <f t="shared" si="41"/>
        <v>0.91938925303748897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4">AVERAGE(I90:I105)</f>
        <v>4.4000000000000004</v>
      </c>
      <c r="J106" s="136">
        <f t="shared" si="44"/>
        <v>3120</v>
      </c>
      <c r="K106" s="137">
        <f t="shared" ref="K106" si="45">J106/I106</f>
        <v>709.09090909090901</v>
      </c>
      <c r="L106" s="135">
        <f t="shared" ref="L106:M106" si="46">AVERAGE(L90:L105)</f>
        <v>4.4000000000000004</v>
      </c>
      <c r="M106" s="136">
        <f t="shared" si="46"/>
        <v>2856.4907361018686</v>
      </c>
      <c r="N106" s="137">
        <f t="shared" ref="N106:N111" si="47">M106/L106</f>
        <v>649.20244002315189</v>
      </c>
      <c r="O106" s="138">
        <f t="shared" ref="O106:O111" si="48">L106-I106</f>
        <v>0</v>
      </c>
      <c r="P106" s="139">
        <f t="shared" ref="P106:P111" si="49">N106-K106</f>
        <v>-59.888469067757114</v>
      </c>
      <c r="Q106" s="140">
        <f t="shared" ref="Q106:Q111" si="50">N106/K106</f>
        <v>0.91554190259675283</v>
      </c>
      <c r="R106" s="304"/>
      <c r="S106" s="141">
        <v>0.70833333333333337</v>
      </c>
      <c r="T106" s="142">
        <v>0.81959490740740726</v>
      </c>
      <c r="U106" s="143"/>
      <c r="V106" s="165"/>
      <c r="W106" s="98"/>
      <c r="X106" s="68"/>
      <c r="Y106" s="290"/>
      <c r="Z106" s="291"/>
      <c r="AA106" s="167">
        <f t="shared" ref="AA106:AA111" si="51">M106-J106</f>
        <v>-263.50926389813139</v>
      </c>
      <c r="AB106" s="140">
        <f t="shared" ref="AB106:AB111" si="52">M106/J106</f>
        <v>0.91554190259675272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1146</v>
      </c>
      <c r="G107" s="147">
        <f t="shared" ref="G107:G111" si="53">E107*F107</f>
        <v>20834.28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>F107/V107*60</f>
        <v>2761.1514132305529</v>
      </c>
      <c r="N107" s="151">
        <f t="shared" si="47"/>
        <v>920.38380441018433</v>
      </c>
      <c r="O107" s="153">
        <f t="shared" si="48"/>
        <v>0</v>
      </c>
      <c r="P107" s="154">
        <f t="shared" si="49"/>
        <v>-79.616195589815675</v>
      </c>
      <c r="Q107" s="155">
        <f t="shared" si="50"/>
        <v>0.9203838044101843</v>
      </c>
      <c r="R107" s="302">
        <f>Q123</f>
        <v>0.90676432378490135</v>
      </c>
      <c r="S107" s="156">
        <v>0.72430555555555554</v>
      </c>
      <c r="T107" s="157">
        <v>0.74159722222222224</v>
      </c>
      <c r="U107" s="158"/>
      <c r="V107" s="159">
        <v>24.902654621012129</v>
      </c>
      <c r="W107" s="160"/>
      <c r="X107" s="161"/>
      <c r="Y107" s="305"/>
      <c r="Z107" s="306"/>
      <c r="AA107" s="114">
        <f t="shared" si="51"/>
        <v>-238.84858676944714</v>
      </c>
      <c r="AB107" s="155">
        <f t="shared" si="52"/>
        <v>0.9203838044101843</v>
      </c>
      <c r="AC107" s="307">
        <f>AB123</f>
        <v>0.90676432378490135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710</v>
      </c>
      <c r="G108" s="102">
        <f t="shared" si="53"/>
        <v>12907.8</v>
      </c>
      <c r="H108" s="26"/>
      <c r="I108" s="103">
        <v>3</v>
      </c>
      <c r="J108" s="104">
        <v>3600</v>
      </c>
      <c r="K108" s="105">
        <f t="shared" si="43"/>
        <v>1200</v>
      </c>
      <c r="L108" s="106">
        <v>3</v>
      </c>
      <c r="M108" s="104">
        <f>F108/V108*60</f>
        <v>3236.8911194961356</v>
      </c>
      <c r="N108" s="105">
        <f t="shared" si="47"/>
        <v>1078.9637064987119</v>
      </c>
      <c r="O108" s="107">
        <f t="shared" si="48"/>
        <v>0</v>
      </c>
      <c r="P108" s="108">
        <f t="shared" si="49"/>
        <v>-121.03629350128813</v>
      </c>
      <c r="Q108" s="109">
        <f t="shared" si="50"/>
        <v>0.89913642208225986</v>
      </c>
      <c r="R108" s="303"/>
      <c r="S108" s="46">
        <v>0.75138888888888888</v>
      </c>
      <c r="T108" s="47">
        <v>0.76052083333333331</v>
      </c>
      <c r="U108" s="110">
        <v>15</v>
      </c>
      <c r="V108" s="111">
        <v>13.160776321271889</v>
      </c>
      <c r="W108" s="112"/>
      <c r="X108" s="115"/>
      <c r="Y108" s="294"/>
      <c r="Z108" s="295"/>
      <c r="AA108" s="116">
        <f t="shared" si="51"/>
        <v>-363.10888050386438</v>
      </c>
      <c r="AB108" s="109">
        <f t="shared" si="52"/>
        <v>0.89913642208225986</v>
      </c>
      <c r="AC108" s="308"/>
    </row>
    <row r="109" spans="1:29" ht="15.75" customHeight="1">
      <c r="A109" s="311"/>
      <c r="B109" s="99" t="s">
        <v>118</v>
      </c>
      <c r="C109" s="292" t="s">
        <v>143</v>
      </c>
      <c r="D109" s="293"/>
      <c r="E109" s="100">
        <v>14.28</v>
      </c>
      <c r="F109" s="101">
        <v>2103</v>
      </c>
      <c r="G109" s="102">
        <f t="shared" si="53"/>
        <v>30030.84</v>
      </c>
      <c r="H109" s="26">
        <v>2</v>
      </c>
      <c r="I109" s="103">
        <v>3</v>
      </c>
      <c r="J109" s="104">
        <v>3600</v>
      </c>
      <c r="K109" s="105">
        <f t="shared" si="43"/>
        <v>1200</v>
      </c>
      <c r="L109" s="106">
        <v>3</v>
      </c>
      <c r="M109" s="104">
        <f>F109/V109*60</f>
        <v>3237.5603308296841</v>
      </c>
      <c r="N109" s="105">
        <f t="shared" si="47"/>
        <v>1079.1867769432281</v>
      </c>
      <c r="O109" s="107">
        <f t="shared" si="48"/>
        <v>0</v>
      </c>
      <c r="P109" s="108">
        <f t="shared" si="49"/>
        <v>-120.8132230567719</v>
      </c>
      <c r="Q109" s="109">
        <f t="shared" si="50"/>
        <v>0.8993223141193567</v>
      </c>
      <c r="R109" s="303"/>
      <c r="S109" s="46">
        <v>0.77083333333333326</v>
      </c>
      <c r="T109" s="47">
        <v>0.79789351851851842</v>
      </c>
      <c r="U109" s="110">
        <v>14.849999999999923</v>
      </c>
      <c r="V109" s="111">
        <v>38.973791097713402</v>
      </c>
      <c r="W109" s="112"/>
      <c r="X109" s="115"/>
      <c r="Y109" s="294"/>
      <c r="Z109" s="295"/>
      <c r="AA109" s="116">
        <f t="shared" si="51"/>
        <v>-362.43966917031594</v>
      </c>
      <c r="AB109" s="109">
        <f t="shared" si="52"/>
        <v>0.8993223141193567</v>
      </c>
      <c r="AC109" s="308"/>
    </row>
    <row r="110" spans="1:29" ht="15.75" customHeight="1">
      <c r="A110" s="311"/>
      <c r="B110" s="99" t="s">
        <v>118</v>
      </c>
      <c r="C110" s="292" t="s">
        <v>141</v>
      </c>
      <c r="D110" s="293"/>
      <c r="E110" s="100">
        <v>14.03</v>
      </c>
      <c r="F110" s="101">
        <v>4387</v>
      </c>
      <c r="G110" s="102">
        <f t="shared" si="53"/>
        <v>61549.61</v>
      </c>
      <c r="H110" s="26"/>
      <c r="I110" s="103">
        <v>3</v>
      </c>
      <c r="J110" s="104">
        <v>3000</v>
      </c>
      <c r="K110" s="105">
        <f t="shared" si="43"/>
        <v>1000</v>
      </c>
      <c r="L110" s="106">
        <v>3</v>
      </c>
      <c r="M110" s="104">
        <f>F110/V110*60</f>
        <v>2760.477445200283</v>
      </c>
      <c r="N110" s="105">
        <f t="shared" si="47"/>
        <v>920.1591484000943</v>
      </c>
      <c r="O110" s="107">
        <f t="shared" si="48"/>
        <v>0</v>
      </c>
      <c r="P110" s="108">
        <f t="shared" si="49"/>
        <v>-79.840851599905704</v>
      </c>
      <c r="Q110" s="109">
        <f t="shared" si="50"/>
        <v>0.92015914840009427</v>
      </c>
      <c r="R110" s="303"/>
      <c r="S110" s="46">
        <v>0.8076388888888888</v>
      </c>
      <c r="T110" s="47">
        <v>0.8738541666666666</v>
      </c>
      <c r="U110" s="110">
        <v>15</v>
      </c>
      <c r="V110" s="111">
        <v>95.353070338490809</v>
      </c>
      <c r="W110" s="112"/>
      <c r="X110" s="115"/>
      <c r="Y110" s="294"/>
      <c r="Z110" s="295"/>
      <c r="AA110" s="116">
        <f t="shared" si="51"/>
        <v>-239.522554799717</v>
      </c>
      <c r="AB110" s="109">
        <f t="shared" si="52"/>
        <v>0.92015914840009438</v>
      </c>
      <c r="AC110" s="308"/>
    </row>
    <row r="111" spans="1:29" ht="15.75" customHeight="1">
      <c r="A111" s="311"/>
      <c r="B111" s="99" t="s">
        <v>118</v>
      </c>
      <c r="C111" s="292" t="s">
        <v>143</v>
      </c>
      <c r="D111" s="293"/>
      <c r="E111" s="100">
        <v>14.28</v>
      </c>
      <c r="F111" s="101">
        <v>3503</v>
      </c>
      <c r="G111" s="102">
        <f t="shared" si="53"/>
        <v>50022.84</v>
      </c>
      <c r="H111" s="13"/>
      <c r="I111" s="103">
        <v>3</v>
      </c>
      <c r="J111" s="104">
        <v>3600</v>
      </c>
      <c r="K111" s="105">
        <f t="shared" si="43"/>
        <v>1200</v>
      </c>
      <c r="L111" s="106">
        <v>3</v>
      </c>
      <c r="M111" s="104">
        <f>F111/V111*60</f>
        <v>3237.5603308296841</v>
      </c>
      <c r="N111" s="105">
        <f t="shared" si="47"/>
        <v>1079.1867769432281</v>
      </c>
      <c r="O111" s="107">
        <f t="shared" si="48"/>
        <v>0</v>
      </c>
      <c r="P111" s="108">
        <f t="shared" si="49"/>
        <v>-120.8132230567719</v>
      </c>
      <c r="Q111" s="109">
        <f t="shared" si="50"/>
        <v>0.8993223141193567</v>
      </c>
      <c r="R111" s="303"/>
      <c r="S111" s="46">
        <v>0.88402777777777763</v>
      </c>
      <c r="T111" s="47">
        <v>0.92910879629629617</v>
      </c>
      <c r="U111" s="110">
        <v>14.649999999999892</v>
      </c>
      <c r="V111" s="111">
        <v>64.919253549828838</v>
      </c>
      <c r="W111" s="112"/>
      <c r="X111" s="115"/>
      <c r="Y111" s="294"/>
      <c r="Z111" s="295"/>
      <c r="AA111" s="116">
        <f t="shared" si="51"/>
        <v>-362.43966917031594</v>
      </c>
      <c r="AB111" s="109">
        <f t="shared" si="52"/>
        <v>0.8993223141193567</v>
      </c>
      <c r="AC111" s="308"/>
    </row>
    <row r="112" spans="1:29" ht="15.75" customHeight="1">
      <c r="A112" s="311"/>
      <c r="B112" s="99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294"/>
      <c r="Z112" s="295"/>
      <c r="AA112" s="116"/>
      <c r="AB112" s="109"/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4">AVERAGE(I107:I122)</f>
        <v>3</v>
      </c>
      <c r="J123" s="136">
        <f t="shared" si="54"/>
        <v>3360</v>
      </c>
      <c r="K123" s="137">
        <f t="shared" ref="K123" si="55">J123/I123</f>
        <v>1120</v>
      </c>
      <c r="L123" s="135">
        <f t="shared" ref="L123:M123" si="56">AVERAGE(L107:L122)</f>
        <v>3</v>
      </c>
      <c r="M123" s="136">
        <f t="shared" si="56"/>
        <v>3046.7281279172685</v>
      </c>
      <c r="N123" s="137">
        <f t="shared" ref="N123:N130" si="57">M123/L123</f>
        <v>1015.5760426390895</v>
      </c>
      <c r="O123" s="138">
        <f t="shared" ref="O123:O130" si="58">L123-I123</f>
        <v>0</v>
      </c>
      <c r="P123" s="139">
        <f t="shared" ref="P123:P130" si="59">N123-K123</f>
        <v>-104.42395736091055</v>
      </c>
      <c r="Q123" s="140">
        <f t="shared" ref="Q123:Q130" si="60">N123/K123</f>
        <v>0.90676432378490135</v>
      </c>
      <c r="R123" s="304"/>
      <c r="S123" s="141">
        <v>0.72430555555555554</v>
      </c>
      <c r="T123" s="142">
        <v>0.92910879629629617</v>
      </c>
      <c r="U123" s="143"/>
      <c r="V123" s="165"/>
      <c r="W123" s="98"/>
      <c r="X123" s="68"/>
      <c r="Y123" s="290"/>
      <c r="Z123" s="291"/>
      <c r="AA123" s="167">
        <f t="shared" ref="AA123:AA130" si="61">M123-J123</f>
        <v>-313.27187208273153</v>
      </c>
      <c r="AB123" s="140">
        <f t="shared" ref="AB123:AB130" si="62">M123/J123</f>
        <v>0.90676432378490135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134</v>
      </c>
      <c r="D124" s="301"/>
      <c r="E124" s="146">
        <v>16.7</v>
      </c>
      <c r="F124" s="96">
        <v>803</v>
      </c>
      <c r="G124" s="147">
        <f t="shared" ref="G124:G130" si="63">E124*F124</f>
        <v>13410.099999999999</v>
      </c>
      <c r="H124" s="148"/>
      <c r="I124" s="149">
        <v>3</v>
      </c>
      <c r="J124" s="150">
        <v>3600</v>
      </c>
      <c r="K124" s="151">
        <f>J124/I124</f>
        <v>1200</v>
      </c>
      <c r="L124" s="152">
        <v>3</v>
      </c>
      <c r="M124" s="150">
        <f t="shared" ref="M124:M130" si="64">F124/V124*60</f>
        <v>3239.7556875369396</v>
      </c>
      <c r="N124" s="151">
        <f t="shared" si="57"/>
        <v>1079.9185625123132</v>
      </c>
      <c r="O124" s="153">
        <f t="shared" si="58"/>
        <v>0</v>
      </c>
      <c r="P124" s="154">
        <f t="shared" si="59"/>
        <v>-120.0814374876868</v>
      </c>
      <c r="Q124" s="155">
        <f t="shared" si="60"/>
        <v>0.89993213542692763</v>
      </c>
      <c r="R124" s="302">
        <f>Q140</f>
        <v>0.89958374187397916</v>
      </c>
      <c r="S124" s="156">
        <v>0.73055555555555562</v>
      </c>
      <c r="T124" s="157">
        <v>0.74087962962962972</v>
      </c>
      <c r="U124" s="158"/>
      <c r="V124" s="159">
        <v>14.8714917564137</v>
      </c>
      <c r="W124" s="157"/>
      <c r="X124" s="168"/>
      <c r="Y124" s="305"/>
      <c r="Z124" s="306"/>
      <c r="AA124" s="170">
        <f t="shared" si="61"/>
        <v>-360.2443124630604</v>
      </c>
      <c r="AB124" s="155">
        <f t="shared" si="62"/>
        <v>0.89993213542692763</v>
      </c>
      <c r="AC124" s="307">
        <f>AB140</f>
        <v>0.89958374187397905</v>
      </c>
    </row>
    <row r="125" spans="1:29" ht="15.75" customHeight="1">
      <c r="A125" s="297"/>
      <c r="B125" s="99" t="s">
        <v>118</v>
      </c>
      <c r="C125" s="292" t="s">
        <v>148</v>
      </c>
      <c r="D125" s="293"/>
      <c r="E125" s="100">
        <v>25.03</v>
      </c>
      <c r="F125" s="101">
        <v>721</v>
      </c>
      <c r="G125" s="102">
        <f t="shared" si="63"/>
        <v>18046.63</v>
      </c>
      <c r="H125" s="26"/>
      <c r="I125" s="103">
        <v>5</v>
      </c>
      <c r="J125" s="104">
        <v>3600</v>
      </c>
      <c r="K125" s="105">
        <f t="shared" si="43"/>
        <v>720</v>
      </c>
      <c r="L125" s="106">
        <v>5</v>
      </c>
      <c r="M125" s="104">
        <f t="shared" si="64"/>
        <v>3237.9487436999589</v>
      </c>
      <c r="N125" s="105">
        <f t="shared" si="57"/>
        <v>647.58974873999182</v>
      </c>
      <c r="O125" s="107">
        <f t="shared" si="58"/>
        <v>0</v>
      </c>
      <c r="P125" s="108">
        <f t="shared" si="59"/>
        <v>-72.410251260008181</v>
      </c>
      <c r="Q125" s="109">
        <f t="shared" si="60"/>
        <v>0.89943020658332196</v>
      </c>
      <c r="R125" s="303"/>
      <c r="S125" s="46">
        <v>0.75069444444444444</v>
      </c>
      <c r="T125" s="47">
        <v>0.75996527777777778</v>
      </c>
      <c r="U125" s="110">
        <v>15</v>
      </c>
      <c r="V125" s="111">
        <v>13.360310315032164</v>
      </c>
      <c r="W125" s="112"/>
      <c r="X125" s="13"/>
      <c r="Y125" s="294"/>
      <c r="Z125" s="295"/>
      <c r="AA125" s="171">
        <f t="shared" si="61"/>
        <v>-362.05125630004113</v>
      </c>
      <c r="AB125" s="109">
        <f t="shared" si="62"/>
        <v>0.89943020658332196</v>
      </c>
      <c r="AC125" s="308"/>
    </row>
    <row r="126" spans="1:29" ht="15.75" customHeight="1">
      <c r="A126" s="297"/>
      <c r="B126" s="99" t="s">
        <v>118</v>
      </c>
      <c r="C126" s="292" t="s">
        <v>147</v>
      </c>
      <c r="D126" s="293"/>
      <c r="E126" s="100">
        <v>24.82</v>
      </c>
      <c r="F126" s="101">
        <v>1214</v>
      </c>
      <c r="G126" s="102">
        <f t="shared" si="63"/>
        <v>30131.48</v>
      </c>
      <c r="H126" s="26"/>
      <c r="I126" s="103">
        <v>5</v>
      </c>
      <c r="J126" s="104">
        <v>3600</v>
      </c>
      <c r="K126" s="105">
        <f t="shared" si="43"/>
        <v>720</v>
      </c>
      <c r="L126" s="106">
        <v>5</v>
      </c>
      <c r="M126" s="104">
        <f t="shared" si="64"/>
        <v>3235.5678044925585</v>
      </c>
      <c r="N126" s="105">
        <f t="shared" si="57"/>
        <v>647.11356089851165</v>
      </c>
      <c r="O126" s="107">
        <f t="shared" si="58"/>
        <v>0</v>
      </c>
      <c r="P126" s="108">
        <f t="shared" si="59"/>
        <v>-72.886439101488349</v>
      </c>
      <c r="Q126" s="109">
        <f t="shared" si="60"/>
        <v>0.89876883458126622</v>
      </c>
      <c r="R126" s="303"/>
      <c r="S126" s="46">
        <v>0.77013888888888882</v>
      </c>
      <c r="T126" s="47">
        <v>0.78576388888888882</v>
      </c>
      <c r="U126" s="110">
        <v>14.649999999999892</v>
      </c>
      <c r="V126" s="111">
        <v>22.512277411977667</v>
      </c>
      <c r="W126" s="112"/>
      <c r="X126" s="13"/>
      <c r="Y126" s="294"/>
      <c r="Z126" s="295"/>
      <c r="AA126" s="171">
        <f t="shared" si="61"/>
        <v>-364.43219550744152</v>
      </c>
      <c r="AB126" s="109">
        <f t="shared" si="62"/>
        <v>0.89876883458126622</v>
      </c>
      <c r="AC126" s="308"/>
    </row>
    <row r="127" spans="1:29" ht="15.75" customHeight="1">
      <c r="A127" s="297"/>
      <c r="B127" s="99" t="s">
        <v>118</v>
      </c>
      <c r="C127" s="292" t="s">
        <v>199</v>
      </c>
      <c r="D127" s="293"/>
      <c r="E127" s="100">
        <v>30</v>
      </c>
      <c r="F127" s="101">
        <v>1290</v>
      </c>
      <c r="G127" s="102">
        <f t="shared" si="63"/>
        <v>38700</v>
      </c>
      <c r="H127" s="26"/>
      <c r="I127" s="103">
        <v>4</v>
      </c>
      <c r="J127" s="104">
        <v>3600</v>
      </c>
      <c r="K127" s="105">
        <f t="shared" si="43"/>
        <v>900</v>
      </c>
      <c r="L127" s="106">
        <v>4</v>
      </c>
      <c r="M127" s="104">
        <f t="shared" si="64"/>
        <v>3241.3027022921024</v>
      </c>
      <c r="N127" s="105">
        <f t="shared" si="57"/>
        <v>810.32567557302559</v>
      </c>
      <c r="O127" s="107">
        <f t="shared" si="58"/>
        <v>0</v>
      </c>
      <c r="P127" s="108">
        <f t="shared" si="59"/>
        <v>-89.674324426974408</v>
      </c>
      <c r="Q127" s="109">
        <f t="shared" si="60"/>
        <v>0.90036186174780619</v>
      </c>
      <c r="R127" s="303"/>
      <c r="S127" s="46">
        <v>0.79583333333333317</v>
      </c>
      <c r="T127" s="47">
        <v>0.81240740740740724</v>
      </c>
      <c r="U127" s="110">
        <v>15</v>
      </c>
      <c r="V127" s="111">
        <v>23.879287776876325</v>
      </c>
      <c r="W127" s="112"/>
      <c r="X127" s="13"/>
      <c r="Y127" s="294"/>
      <c r="Z127" s="295"/>
      <c r="AA127" s="171">
        <f t="shared" si="61"/>
        <v>-358.69729770789763</v>
      </c>
      <c r="AB127" s="109">
        <f t="shared" si="62"/>
        <v>0.90036186174780619</v>
      </c>
      <c r="AC127" s="308"/>
    </row>
    <row r="128" spans="1:29" ht="15.75" customHeight="1">
      <c r="A128" s="298"/>
      <c r="B128" s="99" t="s">
        <v>118</v>
      </c>
      <c r="C128" s="292" t="s">
        <v>139</v>
      </c>
      <c r="D128" s="293"/>
      <c r="E128" s="100">
        <v>16.66</v>
      </c>
      <c r="F128" s="101">
        <v>208</v>
      </c>
      <c r="G128" s="102">
        <f t="shared" si="63"/>
        <v>3465.28</v>
      </c>
      <c r="H128" s="13">
        <v>2</v>
      </c>
      <c r="I128" s="103">
        <v>5</v>
      </c>
      <c r="J128" s="104">
        <v>3600</v>
      </c>
      <c r="K128" s="105">
        <f t="shared" si="43"/>
        <v>720</v>
      </c>
      <c r="L128" s="106">
        <v>5</v>
      </c>
      <c r="M128" s="104">
        <f t="shared" si="64"/>
        <v>3236.1478723519917</v>
      </c>
      <c r="N128" s="105">
        <f t="shared" si="57"/>
        <v>647.22957447039835</v>
      </c>
      <c r="O128" s="107">
        <f t="shared" si="58"/>
        <v>0</v>
      </c>
      <c r="P128" s="108">
        <f t="shared" si="59"/>
        <v>-72.770425529601653</v>
      </c>
      <c r="Q128" s="109">
        <f t="shared" si="60"/>
        <v>0.89892996454221996</v>
      </c>
      <c r="R128" s="303"/>
      <c r="S128" s="46">
        <v>0.82222222222222208</v>
      </c>
      <c r="T128" s="47">
        <v>0.82489583333333316</v>
      </c>
      <c r="U128" s="110">
        <v>15</v>
      </c>
      <c r="V128" s="111">
        <v>3.8564368787417904</v>
      </c>
      <c r="W128" s="112"/>
      <c r="X128" s="115"/>
      <c r="Y128" s="294"/>
      <c r="Z128" s="295"/>
      <c r="AA128" s="171">
        <f t="shared" si="61"/>
        <v>-363.85212764800826</v>
      </c>
      <c r="AB128" s="109">
        <f t="shared" si="62"/>
        <v>0.89892996454221996</v>
      </c>
      <c r="AC128" s="308"/>
    </row>
    <row r="129" spans="1:29" ht="15.75" customHeight="1">
      <c r="A129" s="298"/>
      <c r="B129" s="99" t="s">
        <v>118</v>
      </c>
      <c r="C129" s="292" t="s">
        <v>145</v>
      </c>
      <c r="D129" s="293"/>
      <c r="E129" s="100">
        <v>18.18</v>
      </c>
      <c r="F129" s="101">
        <v>2091</v>
      </c>
      <c r="G129" s="120">
        <f t="shared" si="63"/>
        <v>38014.379999999997</v>
      </c>
      <c r="H129" s="121"/>
      <c r="I129" s="103">
        <v>3</v>
      </c>
      <c r="J129" s="104">
        <v>3600</v>
      </c>
      <c r="K129" s="105">
        <f t="shared" si="43"/>
        <v>1200</v>
      </c>
      <c r="L129" s="106">
        <v>3</v>
      </c>
      <c r="M129" s="104">
        <f t="shared" si="64"/>
        <v>3240.2034114390854</v>
      </c>
      <c r="N129" s="105">
        <f t="shared" si="57"/>
        <v>1080.0678038130284</v>
      </c>
      <c r="O129" s="107">
        <f t="shared" si="58"/>
        <v>0</v>
      </c>
      <c r="P129" s="108">
        <f t="shared" si="59"/>
        <v>-119.93219618697162</v>
      </c>
      <c r="Q129" s="109">
        <f t="shared" si="60"/>
        <v>0.90005650317752361</v>
      </c>
      <c r="R129" s="303"/>
      <c r="S129" s="46">
        <v>0.83472222222222203</v>
      </c>
      <c r="T129" s="119">
        <v>0.86160879629629605</v>
      </c>
      <c r="U129" s="110">
        <v>15</v>
      </c>
      <c r="V129" s="111">
        <v>38.71979134306229</v>
      </c>
      <c r="W129" s="112"/>
      <c r="X129" s="49"/>
      <c r="Y129" s="294"/>
      <c r="Z129" s="295"/>
      <c r="AA129" s="171">
        <f t="shared" si="61"/>
        <v>-359.79658856091464</v>
      </c>
      <c r="AB129" s="109">
        <f t="shared" si="62"/>
        <v>0.90005650317752373</v>
      </c>
      <c r="AC129" s="308"/>
    </row>
    <row r="130" spans="1:29" ht="15.75" customHeight="1">
      <c r="A130" s="298"/>
      <c r="B130" s="99" t="s">
        <v>118</v>
      </c>
      <c r="C130" s="292" t="s">
        <v>139</v>
      </c>
      <c r="D130" s="293"/>
      <c r="E130" s="100">
        <v>16.66</v>
      </c>
      <c r="F130" s="101">
        <v>4302</v>
      </c>
      <c r="G130" s="120">
        <f t="shared" si="63"/>
        <v>71671.320000000007</v>
      </c>
      <c r="H130" s="61"/>
      <c r="I130" s="103">
        <v>5</v>
      </c>
      <c r="J130" s="104">
        <v>3600</v>
      </c>
      <c r="K130" s="105">
        <f t="shared" si="43"/>
        <v>720</v>
      </c>
      <c r="L130" s="106">
        <v>5</v>
      </c>
      <c r="M130" s="104">
        <f t="shared" si="64"/>
        <v>3238.5840734116373</v>
      </c>
      <c r="N130" s="105">
        <f t="shared" si="57"/>
        <v>647.71681468232748</v>
      </c>
      <c r="O130" s="122">
        <f t="shared" si="58"/>
        <v>0</v>
      </c>
      <c r="P130" s="123">
        <f t="shared" si="59"/>
        <v>-72.283185317672519</v>
      </c>
      <c r="Q130" s="124">
        <f t="shared" si="60"/>
        <v>0.89960668705878821</v>
      </c>
      <c r="R130" s="303"/>
      <c r="S130" s="46">
        <v>0.87152777777777757</v>
      </c>
      <c r="T130" s="119">
        <v>0.92687499999999978</v>
      </c>
      <c r="U130" s="110">
        <v>15</v>
      </c>
      <c r="V130" s="111">
        <v>79.701497367053804</v>
      </c>
      <c r="W130" s="112"/>
      <c r="X130" s="115"/>
      <c r="Y130" s="294"/>
      <c r="Z130" s="295"/>
      <c r="AA130" s="171">
        <f t="shared" si="61"/>
        <v>-361.41592658836271</v>
      </c>
      <c r="AB130" s="109">
        <f t="shared" si="62"/>
        <v>0.8996066870587881</v>
      </c>
      <c r="AC130" s="308"/>
    </row>
    <row r="131" spans="1:29" ht="15.75" customHeight="1">
      <c r="A131" s="298"/>
      <c r="B131" s="99"/>
      <c r="C131" s="292"/>
      <c r="D131" s="293"/>
      <c r="E131" s="100"/>
      <c r="F131" s="101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294"/>
      <c r="Z131" s="295"/>
      <c r="AA131" s="171"/>
      <c r="AB131" s="109"/>
      <c r="AC131" s="308"/>
    </row>
    <row r="132" spans="1:29" ht="15.75" customHeight="1">
      <c r="A132" s="298"/>
      <c r="B132" s="99"/>
      <c r="C132" s="292"/>
      <c r="D132" s="293"/>
      <c r="E132" s="100"/>
      <c r="F132" s="101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25"/>
      <c r="X132" s="126"/>
      <c r="Y132" s="294"/>
      <c r="Z132" s="295"/>
      <c r="AA132" s="171"/>
      <c r="AB132" s="109"/>
      <c r="AC132" s="308"/>
    </row>
    <row r="133" spans="1:29" ht="15.75" customHeight="1">
      <c r="A133" s="298"/>
      <c r="B133" s="99"/>
      <c r="C133" s="292"/>
      <c r="D133" s="293"/>
      <c r="E133" s="100"/>
      <c r="F133" s="101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25"/>
      <c r="X133" s="126"/>
      <c r="Y133" s="294"/>
      <c r="Z133" s="295"/>
      <c r="AA133" s="171"/>
      <c r="AB133" s="109"/>
      <c r="AC133" s="308"/>
    </row>
    <row r="134" spans="1:29" ht="15.75" customHeight="1">
      <c r="A134" s="298"/>
      <c r="B134" s="99"/>
      <c r="C134" s="292"/>
      <c r="D134" s="293"/>
      <c r="E134" s="100"/>
      <c r="F134" s="101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25"/>
      <c r="X134" s="126"/>
      <c r="Y134" s="294"/>
      <c r="Z134" s="295"/>
      <c r="AA134" s="171"/>
      <c r="AB134" s="109"/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5">AVERAGE(I124:I139)</f>
        <v>4.2857142857142856</v>
      </c>
      <c r="J140" s="136">
        <f t="shared" si="65"/>
        <v>3600</v>
      </c>
      <c r="K140" s="137">
        <f t="shared" ref="K140" si="66">J140/I140</f>
        <v>840</v>
      </c>
      <c r="L140" s="135">
        <f t="shared" ref="L140:M140" si="67">AVERAGE(L124:L139)</f>
        <v>4.2857142857142856</v>
      </c>
      <c r="M140" s="136">
        <f t="shared" si="67"/>
        <v>3238.5014707463247</v>
      </c>
      <c r="N140" s="137">
        <f>M140/L140</f>
        <v>755.65034317414245</v>
      </c>
      <c r="O140" s="138">
        <f>L140-I140</f>
        <v>0</v>
      </c>
      <c r="P140" s="139">
        <f>N140-K140</f>
        <v>-84.349656825857551</v>
      </c>
      <c r="Q140" s="140">
        <f>N140/K140</f>
        <v>0.89958374187397916</v>
      </c>
      <c r="R140" s="304"/>
      <c r="S140" s="141">
        <v>0.73055555555555562</v>
      </c>
      <c r="T140" s="142">
        <v>0.92687499999999978</v>
      </c>
      <c r="U140" s="143"/>
      <c r="V140" s="165"/>
      <c r="W140" s="166"/>
      <c r="X140" s="137"/>
      <c r="Y140" s="290"/>
      <c r="Z140" s="291"/>
      <c r="AA140" s="173">
        <f>M140-J140</f>
        <v>-361.49852925367531</v>
      </c>
      <c r="AB140" s="140">
        <f>M140/J140</f>
        <v>0.89958374187397905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43" priority="1" operator="greaterThan">
      <formula>0</formula>
    </cfRule>
  </conditionalFormatting>
  <conditionalFormatting sqref="P5:P140 AA5:AA140">
    <cfRule type="cellIs" dxfId="642" priority="4" operator="lessThan">
      <formula>0</formula>
    </cfRule>
  </conditionalFormatting>
  <conditionalFormatting sqref="Q5:Q140 AB5:AB140">
    <cfRule type="cellIs" dxfId="641" priority="2" operator="greaterThan">
      <formula>1</formula>
    </cfRule>
    <cfRule type="cellIs" dxfId="640" priority="3" operator="lessThan">
      <formula>0.8</formula>
    </cfRule>
  </conditionalFormatting>
  <conditionalFormatting sqref="AC5:AC6 R5:R140 AC73:AC78">
    <cfRule type="cellIs" dxfId="639" priority="5" operator="lessThan">
      <formula>0.8</formula>
    </cfRule>
  </conditionalFormatting>
  <conditionalFormatting sqref="AC12:AC20">
    <cfRule type="cellIs" dxfId="638" priority="12" operator="lessThan">
      <formula>0.8</formula>
    </cfRule>
  </conditionalFormatting>
  <conditionalFormatting sqref="AC22">
    <cfRule type="cellIs" dxfId="637" priority="11" operator="lessThan">
      <formula>0.8</formula>
    </cfRule>
  </conditionalFormatting>
  <conditionalFormatting sqref="AC39">
    <cfRule type="cellIs" dxfId="636" priority="7" operator="lessThan">
      <formula>0.8</formula>
    </cfRule>
  </conditionalFormatting>
  <conditionalFormatting sqref="AC56:AC61">
    <cfRule type="cellIs" dxfId="635" priority="6" operator="lessThan">
      <formula>0.8</formula>
    </cfRule>
  </conditionalFormatting>
  <conditionalFormatting sqref="AC90">
    <cfRule type="cellIs" dxfId="634" priority="10" operator="lessThan">
      <formula>0.8</formula>
    </cfRule>
  </conditionalFormatting>
  <conditionalFormatting sqref="AC107">
    <cfRule type="cellIs" dxfId="633" priority="9" operator="lessThan">
      <formula>0.8</formula>
    </cfRule>
  </conditionalFormatting>
  <conditionalFormatting sqref="AC124:AC129">
    <cfRule type="cellIs" dxfId="632" priority="8" operator="lessThan">
      <formula>0.8</formula>
    </cfRule>
  </conditionalFormatting>
  <dataValidations count="1">
    <dataValidation type="list" allowBlank="1" showInputMessage="1" showErrorMessage="1" sqref="Y5:Z140" xr:uid="{376AFCC8-E198-4ADF-9AC7-05BD3BAF685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3381-B7A0-4595-8F30-B48F2F74C86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63823</v>
      </c>
      <c r="E1" s="87" t="s">
        <v>3</v>
      </c>
      <c r="F1" s="88">
        <f>SUM(G5:G140)</f>
        <v>2816892.54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46262</v>
      </c>
      <c r="B2" s="348"/>
      <c r="C2" s="91" t="s">
        <v>40</v>
      </c>
      <c r="D2" s="92">
        <f>AVERAGE(N21,N38,N55,N72,N89,N106,N123,N140)</f>
        <v>208.08605633760834</v>
      </c>
      <c r="E2" s="92" t="s">
        <v>91</v>
      </c>
      <c r="F2" s="93">
        <f>F1/D1</f>
        <v>44.136009589019636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3594</v>
      </c>
      <c r="G5" s="147">
        <f t="shared" ref="G5:G7" si="0">E5*F5</f>
        <v>70801.8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1084.7672881768488</v>
      </c>
      <c r="N5" s="151">
        <f>M5/L5</f>
        <v>83.443637552065283</v>
      </c>
      <c r="O5" s="153">
        <f>L5-I5</f>
        <v>0</v>
      </c>
      <c r="P5" s="154">
        <f>N5-K5</f>
        <v>-8.8640547556270235</v>
      </c>
      <c r="Q5" s="155">
        <f>N5/K5</f>
        <v>0.90397274014737394</v>
      </c>
      <c r="R5" s="302">
        <f>Q21</f>
        <v>0.90273701543605256</v>
      </c>
      <c r="S5" s="156">
        <v>0.25</v>
      </c>
      <c r="T5" s="157">
        <v>0.38804398148148145</v>
      </c>
      <c r="U5" s="158"/>
      <c r="V5" s="159">
        <v>198.78918026964362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-115.23271182315125</v>
      </c>
      <c r="AF5" s="131">
        <f>M5/J5</f>
        <v>0.90397274014737394</v>
      </c>
      <c r="AG5" s="381">
        <f>AF21</f>
        <v>0.90273701543605267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3326</v>
      </c>
      <c r="G6" s="102">
        <f t="shared" si="0"/>
        <v>187686.18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1805.3548219448376</v>
      </c>
      <c r="N6" s="105">
        <f>M6/L6</f>
        <v>75.223117581034899</v>
      </c>
      <c r="O6" s="107">
        <f>L6-I6</f>
        <v>0</v>
      </c>
      <c r="P6" s="108">
        <f>N6-K6</f>
        <v>-8.1102157522984299</v>
      </c>
      <c r="Q6" s="109">
        <f>N6/K6</f>
        <v>0.90267741097241883</v>
      </c>
      <c r="R6" s="303"/>
      <c r="S6" s="46">
        <v>0.39166666666666666</v>
      </c>
      <c r="T6" s="47">
        <v>0.46842592592592591</v>
      </c>
      <c r="U6" s="110">
        <v>5.2166666666667094</v>
      </c>
      <c r="V6" s="111">
        <v>110.53782756401419</v>
      </c>
      <c r="W6" s="112">
        <v>0.46842592592592591</v>
      </c>
      <c r="X6" s="115">
        <v>0.50694444444444442</v>
      </c>
      <c r="Y6" s="12"/>
      <c r="Z6" s="197"/>
      <c r="AA6" s="294"/>
      <c r="AB6" s="295"/>
      <c r="AC6" s="12"/>
      <c r="AD6" s="197"/>
      <c r="AE6" s="116">
        <f>M6-J6</f>
        <v>-194.64517805516243</v>
      </c>
      <c r="AF6" s="109">
        <f>M6/J6</f>
        <v>0.90267741097241883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2132</v>
      </c>
      <c r="G7" s="102">
        <f t="shared" si="0"/>
        <v>126896.64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1804.1103701457878</v>
      </c>
      <c r="N7" s="105">
        <f>M7/L7</f>
        <v>75.171265422741158</v>
      </c>
      <c r="O7" s="107">
        <f>L7-I7</f>
        <v>0</v>
      </c>
      <c r="P7" s="108">
        <f>N7-K7</f>
        <v>-8.162067910592171</v>
      </c>
      <c r="Q7" s="109">
        <f>N7/K7</f>
        <v>0.90205518507289395</v>
      </c>
      <c r="R7" s="303"/>
      <c r="S7" s="46">
        <v>0.50694444444444442</v>
      </c>
      <c r="T7" s="47">
        <v>0.55618055555555557</v>
      </c>
      <c r="U7" s="110">
        <v>55.466666666666654</v>
      </c>
      <c r="V7" s="111">
        <v>70.904752900269045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-195.88962985421222</v>
      </c>
      <c r="AF7" s="109">
        <f>M7/J7</f>
        <v>0.90205518507289384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1564.744160089158</v>
      </c>
      <c r="N21" s="137">
        <f t="shared" ref="N21:N27" si="5">M21/L21</f>
        <v>76.954630824056949</v>
      </c>
      <c r="O21" s="138">
        <f t="shared" ref="O21:O27" si="6">L21-I21</f>
        <v>0</v>
      </c>
      <c r="P21" s="139">
        <f t="shared" ref="P21:P27" si="7">N21-K21</f>
        <v>-8.2912708152873194</v>
      </c>
      <c r="Q21" s="140">
        <f t="shared" ref="Q21:Q27" si="8">N21/K21</f>
        <v>0.90273701543605256</v>
      </c>
      <c r="R21" s="304"/>
      <c r="S21" s="141">
        <v>0.25</v>
      </c>
      <c r="T21" s="142">
        <v>0.55618055555555557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-168.5891732441753</v>
      </c>
      <c r="AF21" s="140">
        <f t="shared" ref="AF21:AF27" si="10">M21/J21</f>
        <v>0.90273701543605267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1572</v>
      </c>
      <c r="G22" s="147">
        <f t="shared" ref="G22:G27" si="11">E22*F22</f>
        <v>57299.4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1896.2183422374972</v>
      </c>
      <c r="N22" s="151">
        <f t="shared" si="5"/>
        <v>94.810917111874858</v>
      </c>
      <c r="O22" s="153">
        <f t="shared" si="6"/>
        <v>0</v>
      </c>
      <c r="P22" s="154">
        <f t="shared" si="7"/>
        <v>-10.189082888125142</v>
      </c>
      <c r="Q22" s="155">
        <f t="shared" si="8"/>
        <v>0.90296111535118917</v>
      </c>
      <c r="R22" s="302">
        <f>Q38</f>
        <v>0.90379414277395453</v>
      </c>
      <c r="S22" s="156">
        <v>0.25</v>
      </c>
      <c r="T22" s="157">
        <v>0.28453703703703703</v>
      </c>
      <c r="U22" s="158"/>
      <c r="V22" s="159">
        <v>49.741107286571449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-203.78165776250285</v>
      </c>
      <c r="AF22" s="155">
        <f t="shared" si="10"/>
        <v>0.90296111535118917</v>
      </c>
      <c r="AG22" s="374">
        <f>AF38</f>
        <v>0.91126351585473087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826</v>
      </c>
      <c r="G23" s="102">
        <f t="shared" si="11"/>
        <v>42489.439999999995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1803.3709154418107</v>
      </c>
      <c r="N23" s="105">
        <f t="shared" si="5"/>
        <v>94.914258707463716</v>
      </c>
      <c r="O23" s="107">
        <f t="shared" si="6"/>
        <v>0</v>
      </c>
      <c r="P23" s="108">
        <f t="shared" si="7"/>
        <v>-10.348899187273119</v>
      </c>
      <c r="Q23" s="109">
        <f t="shared" si="8"/>
        <v>0.90168545772090536</v>
      </c>
      <c r="R23" s="303"/>
      <c r="S23" s="46">
        <v>0.28749999999999998</v>
      </c>
      <c r="T23" s="47">
        <v>0.30657407407407405</v>
      </c>
      <c r="U23" s="110">
        <v>5</v>
      </c>
      <c r="V23" s="111">
        <v>27.481867194169659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-196.62908455818933</v>
      </c>
      <c r="AF23" s="109">
        <f t="shared" si="10"/>
        <v>0.90168545772090536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984</v>
      </c>
      <c r="G24" s="102">
        <f t="shared" si="11"/>
        <v>42587.520000000004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1626.0449246155508</v>
      </c>
      <c r="N24" s="105">
        <f t="shared" si="5"/>
        <v>77.430710695978604</v>
      </c>
      <c r="O24" s="107">
        <f t="shared" si="6"/>
        <v>0</v>
      </c>
      <c r="P24" s="108">
        <f t="shared" si="7"/>
        <v>-8.2835750183071042</v>
      </c>
      <c r="Q24" s="109">
        <f t="shared" si="8"/>
        <v>0.90335829145308377</v>
      </c>
      <c r="R24" s="303"/>
      <c r="S24" s="46">
        <v>0.30972222222222218</v>
      </c>
      <c r="T24" s="47">
        <v>0.33493055555555551</v>
      </c>
      <c r="U24" s="110">
        <v>4.5333333333332959</v>
      </c>
      <c r="V24" s="111">
        <v>36.308959922468901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-173.95507538444917</v>
      </c>
      <c r="AF24" s="109">
        <f t="shared" si="10"/>
        <v>0.90335829145308377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2301</v>
      </c>
      <c r="G25" s="102">
        <f t="shared" si="11"/>
        <v>140568.09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1806.0208297322429</v>
      </c>
      <c r="N25" s="105">
        <f t="shared" si="5"/>
        <v>90.301041486612149</v>
      </c>
      <c r="O25" s="107">
        <f t="shared" si="6"/>
        <v>0</v>
      </c>
      <c r="P25" s="108">
        <f t="shared" si="7"/>
        <v>-9.6989585133878506</v>
      </c>
      <c r="Q25" s="109">
        <f t="shared" si="8"/>
        <v>0.90301041486612155</v>
      </c>
      <c r="R25" s="303"/>
      <c r="S25" s="46">
        <v>0.33819444444444441</v>
      </c>
      <c r="T25" s="47">
        <v>0.39127314814814812</v>
      </c>
      <c r="U25" s="110">
        <v>4.7000000000000153</v>
      </c>
      <c r="V25" s="111">
        <v>76.444301044118362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-193.97917026775713</v>
      </c>
      <c r="AF25" s="109">
        <f t="shared" si="10"/>
        <v>0.90301041486612144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2271</v>
      </c>
      <c r="G26" s="102">
        <f t="shared" si="11"/>
        <v>122088.95999999999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1805.64438878482</v>
      </c>
      <c r="N26" s="105">
        <f t="shared" si="5"/>
        <v>90.282219439241004</v>
      </c>
      <c r="O26" s="107">
        <f t="shared" si="6"/>
        <v>0</v>
      </c>
      <c r="P26" s="108">
        <f t="shared" si="7"/>
        <v>-9.717780560758996</v>
      </c>
      <c r="Q26" s="109">
        <f t="shared" si="8"/>
        <v>0.90282219439241007</v>
      </c>
      <c r="R26" s="303"/>
      <c r="S26" s="46">
        <v>0.39444444444444438</v>
      </c>
      <c r="T26" s="47">
        <v>0.44684027777777768</v>
      </c>
      <c r="U26" s="110">
        <v>4.5666666666666078</v>
      </c>
      <c r="V26" s="111">
        <v>75.463364129911298</v>
      </c>
      <c r="W26" s="112">
        <v>0.44684027777777768</v>
      </c>
      <c r="X26" s="115">
        <v>0.48611111111111099</v>
      </c>
      <c r="Y26" s="12"/>
      <c r="Z26" s="197"/>
      <c r="AA26" s="294"/>
      <c r="AB26" s="295"/>
      <c r="AC26" s="12"/>
      <c r="AD26" s="197"/>
      <c r="AE26" s="116">
        <f t="shared" si="9"/>
        <v>-194.35561121518003</v>
      </c>
      <c r="AF26" s="109">
        <f t="shared" si="10"/>
        <v>0.90282219439240996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1516</v>
      </c>
      <c r="G27" s="120">
        <f t="shared" si="11"/>
        <v>45434.52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0.48611111111111099</v>
      </c>
      <c r="T27" s="119">
        <v>0.51015046296296285</v>
      </c>
      <c r="U27" s="110">
        <v>56.549999999999969</v>
      </c>
      <c r="V27" s="111">
        <v>34.629864187136214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1927.3223360327559</v>
      </c>
      <c r="N38" s="137">
        <f t="shared" ref="N38:N44" si="16">M38/L38</f>
        <v>94.786344395053575</v>
      </c>
      <c r="O38" s="138">
        <f t="shared" ref="O38:O44" si="17">L38-I38</f>
        <v>0.1666666666666643</v>
      </c>
      <c r="P38" s="139">
        <f t="shared" ref="P38:P44" si="18">N38-K38</f>
        <v>-10.089688662797656</v>
      </c>
      <c r="Q38" s="140">
        <f t="shared" ref="Q38:Q44" si="19">N38/K38</f>
        <v>0.90379414277395453</v>
      </c>
      <c r="R38" s="304"/>
      <c r="S38" s="141">
        <v>0.25</v>
      </c>
      <c r="T38" s="142">
        <v>0.51015046296296285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-187.67766396724414</v>
      </c>
      <c r="AF38" s="140">
        <f t="shared" ref="AF38:AF44" si="21">M38/J38</f>
        <v>0.91126351585473087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1764</v>
      </c>
      <c r="G39" s="147">
        <f t="shared" ref="G39:G44" si="22">E39*F39</f>
        <v>126214.2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1803.6185926713988</v>
      </c>
      <c r="N39" s="151">
        <f t="shared" si="16"/>
        <v>81.982663303245403</v>
      </c>
      <c r="O39" s="153">
        <f t="shared" si="17"/>
        <v>0</v>
      </c>
      <c r="P39" s="154">
        <f t="shared" si="18"/>
        <v>-8.9264276058455039</v>
      </c>
      <c r="Q39" s="155">
        <f t="shared" si="19"/>
        <v>0.90180929633569951</v>
      </c>
      <c r="R39" s="302">
        <f>Q55</f>
        <v>0.90272397963070261</v>
      </c>
      <c r="S39" s="156">
        <v>0.25</v>
      </c>
      <c r="T39" s="157">
        <v>0.29074074074074074</v>
      </c>
      <c r="U39" s="158"/>
      <c r="V39" s="159">
        <v>58.682029798349383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-196.3814073286012</v>
      </c>
      <c r="AF39" s="155">
        <f t="shared" si="21"/>
        <v>0.9018092963356994</v>
      </c>
      <c r="AG39" s="307">
        <f>AF55</f>
        <v>0.90272397963070272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1699</v>
      </c>
      <c r="G40" s="102">
        <f t="shared" si="22"/>
        <v>101158.45999999999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1807.2144544876121</v>
      </c>
      <c r="N40" s="105">
        <f t="shared" si="16"/>
        <v>78.57454149946139</v>
      </c>
      <c r="O40" s="107">
        <f t="shared" si="17"/>
        <v>0</v>
      </c>
      <c r="P40" s="108">
        <f t="shared" si="18"/>
        <v>-8.3819802396690477</v>
      </c>
      <c r="Q40" s="109">
        <f t="shared" si="19"/>
        <v>0.90360722724380593</v>
      </c>
      <c r="R40" s="303"/>
      <c r="S40" s="46">
        <v>0.29444444444444445</v>
      </c>
      <c r="T40" s="47">
        <v>0.33361111111111114</v>
      </c>
      <c r="U40" s="110">
        <v>5.333333333333341</v>
      </c>
      <c r="V40" s="111">
        <v>56.407251362374922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-192.7855455123879</v>
      </c>
      <c r="AF40" s="109">
        <f t="shared" si="21"/>
        <v>0.90360722724380604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1065</v>
      </c>
      <c r="G41" s="102">
        <f t="shared" si="22"/>
        <v>68074.8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1808.1665741879895</v>
      </c>
      <c r="N41" s="105">
        <f t="shared" si="16"/>
        <v>75.340273924499556</v>
      </c>
      <c r="O41" s="107">
        <f t="shared" si="17"/>
        <v>0</v>
      </c>
      <c r="P41" s="108">
        <f t="shared" si="18"/>
        <v>-7.9930594088337727</v>
      </c>
      <c r="Q41" s="109">
        <f t="shared" si="19"/>
        <v>0.90408328709399477</v>
      </c>
      <c r="R41" s="303"/>
      <c r="S41" s="46">
        <v>0.33680555555555558</v>
      </c>
      <c r="T41" s="47">
        <v>0.3613425925925926</v>
      </c>
      <c r="U41" s="110">
        <v>4.5999999999999996</v>
      </c>
      <c r="V41" s="111">
        <v>35.339664449165134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-191.83342581201055</v>
      </c>
      <c r="AF41" s="109">
        <f t="shared" si="21"/>
        <v>0.90408328709399477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1281</v>
      </c>
      <c r="G42" s="102">
        <f t="shared" si="22"/>
        <v>88722.060000000012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1803.5883548287284</v>
      </c>
      <c r="N42" s="105">
        <f t="shared" si="16"/>
        <v>75.149514784530353</v>
      </c>
      <c r="O42" s="107">
        <f t="shared" si="17"/>
        <v>0</v>
      </c>
      <c r="P42" s="108">
        <f t="shared" si="18"/>
        <v>-8.1838185488029751</v>
      </c>
      <c r="Q42" s="109">
        <f t="shared" si="19"/>
        <v>0.9017941774143643</v>
      </c>
      <c r="R42" s="303"/>
      <c r="S42" s="46">
        <v>0.36527777777777781</v>
      </c>
      <c r="T42" s="47">
        <v>0.39486111111111116</v>
      </c>
      <c r="U42" s="110">
        <v>5.6666666666666998</v>
      </c>
      <c r="V42" s="111">
        <v>42.615045608507906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-196.41164517127163</v>
      </c>
      <c r="AF42" s="109">
        <f t="shared" si="21"/>
        <v>0.90179417741436418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2119</v>
      </c>
      <c r="G43" s="102">
        <f t="shared" si="22"/>
        <v>146550.03999999998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1806.9503980056704</v>
      </c>
      <c r="N43" s="105">
        <f t="shared" si="16"/>
        <v>75.28959991690293</v>
      </c>
      <c r="O43" s="107">
        <f t="shared" si="17"/>
        <v>0</v>
      </c>
      <c r="P43" s="108">
        <f t="shared" si="18"/>
        <v>-8.0437334164303991</v>
      </c>
      <c r="Q43" s="109">
        <f t="shared" si="19"/>
        <v>0.90347519900283524</v>
      </c>
      <c r="R43" s="303"/>
      <c r="S43" s="46">
        <v>0.3979166666666667</v>
      </c>
      <c r="T43" s="47">
        <v>0.44677083333333334</v>
      </c>
      <c r="U43" s="110">
        <v>5</v>
      </c>
      <c r="V43" s="111">
        <v>70.361643651272502</v>
      </c>
      <c r="W43" s="112">
        <v>0.44677083333333334</v>
      </c>
      <c r="X43" s="115">
        <v>0.48541666666666666</v>
      </c>
      <c r="Y43" s="12"/>
      <c r="Z43" s="197"/>
      <c r="AA43" s="294"/>
      <c r="AB43" s="295"/>
      <c r="AC43" s="12"/>
      <c r="AD43" s="197"/>
      <c r="AE43" s="116">
        <f t="shared" si="20"/>
        <v>-193.04960199432958</v>
      </c>
      <c r="AF43" s="109">
        <f t="shared" si="21"/>
        <v>0.90347519900283524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1978</v>
      </c>
      <c r="G44" s="120">
        <f t="shared" si="22"/>
        <v>116049.26000000001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3"/>
        <v>1803.149381387035</v>
      </c>
      <c r="N44" s="105">
        <f t="shared" si="16"/>
        <v>78.397799190740656</v>
      </c>
      <c r="O44" s="107">
        <f t="shared" si="17"/>
        <v>0</v>
      </c>
      <c r="P44" s="108">
        <f t="shared" si="18"/>
        <v>-8.5587225483897811</v>
      </c>
      <c r="Q44" s="109">
        <f t="shared" si="19"/>
        <v>0.90157469069351748</v>
      </c>
      <c r="R44" s="303"/>
      <c r="S44" s="46">
        <v>0.48541666666666666</v>
      </c>
      <c r="T44" s="119">
        <v>0.53112268518518513</v>
      </c>
      <c r="U44" s="110">
        <v>55.649999999999984</v>
      </c>
      <c r="V44" s="111">
        <v>65.818174148559947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-196.85061861296504</v>
      </c>
      <c r="AF44" s="109">
        <f t="shared" si="21"/>
        <v>0.90157469069351748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1805.4479592614055</v>
      </c>
      <c r="N55" s="137">
        <f t="shared" ref="N55:N63" si="27">M55/L55</f>
        <v>77.376341111203089</v>
      </c>
      <c r="O55" s="138">
        <f t="shared" ref="O55:O63" si="28">L55-I55</f>
        <v>0</v>
      </c>
      <c r="P55" s="139">
        <f t="shared" ref="P55:P63" si="29">N55-K55</f>
        <v>-8.337944603082633</v>
      </c>
      <c r="Q55" s="140">
        <f t="shared" ref="Q55:Q63" si="30">N55/K55</f>
        <v>0.90272397963070261</v>
      </c>
      <c r="R55" s="304"/>
      <c r="S55" s="141">
        <v>0.25</v>
      </c>
      <c r="T55" s="142">
        <v>0.53112268518518513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-194.55204073859454</v>
      </c>
      <c r="AF55" s="140">
        <f t="shared" ref="AF55:AF63" si="32">M55/J55</f>
        <v>0.90272397963070272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1627</v>
      </c>
      <c r="G56" s="147">
        <f t="shared" ref="G56:G63" si="33">E56*F56</f>
        <v>46955.22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3193.9229075900912</v>
      </c>
      <c r="N56" s="151">
        <f t="shared" si="27"/>
        <v>177.44016153278284</v>
      </c>
      <c r="O56" s="153">
        <f t="shared" si="28"/>
        <v>0</v>
      </c>
      <c r="P56" s="154">
        <f t="shared" si="29"/>
        <v>-22.559838467217162</v>
      </c>
      <c r="Q56" s="155">
        <f t="shared" si="30"/>
        <v>0.88720080766391418</v>
      </c>
      <c r="R56" s="302">
        <f>Q72</f>
        <v>0.89988346119374629</v>
      </c>
      <c r="S56" s="156">
        <v>0.25</v>
      </c>
      <c r="T56" s="157">
        <v>0.27121527777777776</v>
      </c>
      <c r="U56" s="158"/>
      <c r="V56" s="159">
        <v>30.564294387949762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-406.0770924099088</v>
      </c>
      <c r="AF56" s="155">
        <f t="shared" si="32"/>
        <v>0.88720080766391418</v>
      </c>
      <c r="AG56" s="307">
        <f>AF72</f>
        <v>0.8998834611937464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1661</v>
      </c>
      <c r="G57" s="102">
        <f t="shared" si="33"/>
        <v>59613.29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3192.9490624146374</v>
      </c>
      <c r="N57" s="105">
        <f t="shared" si="27"/>
        <v>177.38605902303541</v>
      </c>
      <c r="O57" s="107">
        <f t="shared" si="28"/>
        <v>0</v>
      </c>
      <c r="P57" s="108">
        <f t="shared" si="29"/>
        <v>-22.613940976964585</v>
      </c>
      <c r="Q57" s="109">
        <f t="shared" si="30"/>
        <v>0.88693029511517707</v>
      </c>
      <c r="R57" s="303"/>
      <c r="S57" s="46">
        <v>0.27499999999999997</v>
      </c>
      <c r="T57" s="47">
        <v>0.29666666666666663</v>
      </c>
      <c r="U57" s="110">
        <v>5.4499999999999726</v>
      </c>
      <c r="V57" s="111">
        <v>31.212524237587765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-407.05093758536259</v>
      </c>
      <c r="AF57" s="109">
        <f t="shared" si="32"/>
        <v>0.88693029511517707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1307</v>
      </c>
      <c r="G58" s="102">
        <f t="shared" si="33"/>
        <v>48006.109999999993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3192.5857105831083</v>
      </c>
      <c r="N58" s="105">
        <f t="shared" si="27"/>
        <v>152.02789098014802</v>
      </c>
      <c r="O58" s="107">
        <f t="shared" si="28"/>
        <v>0</v>
      </c>
      <c r="P58" s="108">
        <f t="shared" si="29"/>
        <v>-19.400680448423401</v>
      </c>
      <c r="Q58" s="109">
        <f t="shared" si="30"/>
        <v>0.88682936405086343</v>
      </c>
      <c r="R58" s="303"/>
      <c r="S58" s="46">
        <v>0.30069444444444438</v>
      </c>
      <c r="T58" s="47">
        <v>0.31774305555555549</v>
      </c>
      <c r="U58" s="110">
        <v>5.7999999999999474</v>
      </c>
      <c r="V58" s="111">
        <v>24.563161997513614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-407.41428941689173</v>
      </c>
      <c r="AF58" s="109">
        <f t="shared" si="32"/>
        <v>0.88682936405086343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1797</v>
      </c>
      <c r="G59" s="102">
        <f t="shared" si="33"/>
        <v>78996.12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3270.2370040511464</v>
      </c>
      <c r="N59" s="105">
        <f t="shared" si="27"/>
        <v>142.18421756744115</v>
      </c>
      <c r="O59" s="107">
        <f t="shared" si="28"/>
        <v>0</v>
      </c>
      <c r="P59" s="108">
        <f t="shared" si="29"/>
        <v>-14.337521562993629</v>
      </c>
      <c r="Q59" s="109">
        <f t="shared" si="30"/>
        <v>0.90839916779198515</v>
      </c>
      <c r="R59" s="303"/>
      <c r="S59" s="46">
        <v>0.32083333333333325</v>
      </c>
      <c r="T59" s="47">
        <v>0.34372685185185176</v>
      </c>
      <c r="U59" s="110">
        <v>5</v>
      </c>
      <c r="V59" s="111">
        <v>32.970087448228782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-329.76299594885359</v>
      </c>
      <c r="AF59" s="199">
        <f t="shared" si="32"/>
        <v>0.90839916779198515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1221</v>
      </c>
      <c r="G60" s="102">
        <f t="shared" si="33"/>
        <v>57301.53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3263.2908059526967</v>
      </c>
      <c r="N60" s="105">
        <f t="shared" si="27"/>
        <v>141.88220895446509</v>
      </c>
      <c r="O60" s="107">
        <f t="shared" si="28"/>
        <v>0</v>
      </c>
      <c r="P60" s="108">
        <f t="shared" si="29"/>
        <v>-14.639530175969696</v>
      </c>
      <c r="Q60" s="109">
        <f t="shared" si="30"/>
        <v>0.9064696683201936</v>
      </c>
      <c r="R60" s="303"/>
      <c r="S60" s="46">
        <v>0.3472222222222221</v>
      </c>
      <c r="T60" s="47">
        <v>0.36280092592592578</v>
      </c>
      <c r="U60" s="110">
        <v>5.0333333333332941</v>
      </c>
      <c r="V60" s="111">
        <v>22.449730764528727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-336.7091940473033</v>
      </c>
      <c r="AF60" s="199">
        <f t="shared" si="32"/>
        <v>0.90646966832019349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2495</v>
      </c>
      <c r="G61" s="120">
        <f t="shared" si="33"/>
        <v>91641.349999999991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3265.338191788218</v>
      </c>
      <c r="N61" s="105">
        <f t="shared" si="27"/>
        <v>171.85990483095884</v>
      </c>
      <c r="O61" s="107">
        <f t="shared" si="28"/>
        <v>0</v>
      </c>
      <c r="P61" s="108">
        <f t="shared" si="29"/>
        <v>-17.61377937956749</v>
      </c>
      <c r="Q61" s="109">
        <f t="shared" si="30"/>
        <v>0.90703838660783831</v>
      </c>
      <c r="R61" s="303"/>
      <c r="S61" s="46">
        <v>0.36666666666666653</v>
      </c>
      <c r="T61" s="119">
        <v>0.39849537037037025</v>
      </c>
      <c r="U61" s="110">
        <v>5.5666666666666842</v>
      </c>
      <c r="V61" s="111">
        <v>45.845174743758733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-334.66180821178204</v>
      </c>
      <c r="AF61" s="199">
        <f t="shared" si="32"/>
        <v>0.90703838660783831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3733</v>
      </c>
      <c r="G62" s="120">
        <f t="shared" si="33"/>
        <v>143645.84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3267.3599999999997</v>
      </c>
      <c r="N62" s="105">
        <f t="shared" si="27"/>
        <v>171.96631578947367</v>
      </c>
      <c r="O62" s="122">
        <f t="shared" si="28"/>
        <v>0</v>
      </c>
      <c r="P62" s="123">
        <f t="shared" si="29"/>
        <v>-17.507368421052661</v>
      </c>
      <c r="Q62" s="124">
        <f t="shared" si="30"/>
        <v>0.90759999999999985</v>
      </c>
      <c r="R62" s="303"/>
      <c r="S62" s="46">
        <v>0.40138888888888874</v>
      </c>
      <c r="T62" s="119">
        <v>0.44899305555555541</v>
      </c>
      <c r="U62" s="110">
        <v>5</v>
      </c>
      <c r="V62" s="111">
        <v>68.550756574114885</v>
      </c>
      <c r="W62" s="112">
        <v>0.44899305555555541</v>
      </c>
      <c r="X62" s="115">
        <v>0.48819444444444426</v>
      </c>
      <c r="Y62" s="12"/>
      <c r="Z62" s="197"/>
      <c r="AA62" s="294"/>
      <c r="AB62" s="295"/>
      <c r="AC62" s="12"/>
      <c r="AD62" s="197"/>
      <c r="AE62" s="198">
        <f t="shared" si="31"/>
        <v>-332.64000000000033</v>
      </c>
      <c r="AF62" s="199">
        <f t="shared" si="32"/>
        <v>0.90759999999999996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4621</v>
      </c>
      <c r="G63" s="120">
        <f t="shared" si="33"/>
        <v>174673.8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3270.9600000000005</v>
      </c>
      <c r="N63" s="105">
        <f t="shared" si="27"/>
        <v>163.54800000000003</v>
      </c>
      <c r="O63" s="122">
        <f t="shared" si="28"/>
        <v>0</v>
      </c>
      <c r="P63" s="123">
        <f t="shared" si="29"/>
        <v>-16.45199999999997</v>
      </c>
      <c r="Q63" s="124">
        <f t="shared" si="30"/>
        <v>0.90860000000000019</v>
      </c>
      <c r="R63" s="303"/>
      <c r="S63" s="46">
        <v>0.48819444444444426</v>
      </c>
      <c r="T63" s="119">
        <v>0.54704861111111092</v>
      </c>
      <c r="U63" s="110">
        <v>56.449999999999953</v>
      </c>
      <c r="V63" s="111">
        <v>84.764105950546622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-329.03999999999951</v>
      </c>
      <c r="AF63" s="199">
        <f t="shared" si="32"/>
        <v>0.90860000000000019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6" si="37">J72/I72</f>
        <v>178.88198757763976</v>
      </c>
      <c r="L72" s="135">
        <f t="shared" ref="L72:M72" si="38">AVERAGE(L56:L71)</f>
        <v>20.125</v>
      </c>
      <c r="M72" s="136">
        <f t="shared" si="38"/>
        <v>3239.5804602974872</v>
      </c>
      <c r="N72" s="137">
        <f>M72/L72</f>
        <v>160.97294212658321</v>
      </c>
      <c r="O72" s="138">
        <f>L72-I72</f>
        <v>0</v>
      </c>
      <c r="P72" s="139">
        <f>N72-K72</f>
        <v>-17.909045451056556</v>
      </c>
      <c r="Q72" s="140">
        <f>N72/K72</f>
        <v>0.89988346119374629</v>
      </c>
      <c r="R72" s="304"/>
      <c r="S72" s="141">
        <v>0.25</v>
      </c>
      <c r="T72" s="142">
        <v>0.54704861111111092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>M72-J72</f>
        <v>-360.41953970251279</v>
      </c>
      <c r="AF72" s="140">
        <f>M72/J72</f>
        <v>0.8998834611937464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481</v>
      </c>
      <c r="G73" s="120">
        <f t="shared" ref="G73:G76" si="39">E73*F73</f>
        <v>11327.550000000001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2259.7201644204379</v>
      </c>
      <c r="N73" s="105">
        <f>M73/L73</f>
        <v>376.62002740340631</v>
      </c>
      <c r="O73" s="107">
        <f>L73-I73</f>
        <v>0</v>
      </c>
      <c r="P73" s="108">
        <f>N73-K73</f>
        <v>-40.046639263260374</v>
      </c>
      <c r="Q73" s="109">
        <f>N73/K73</f>
        <v>0.90388806576817515</v>
      </c>
      <c r="R73" s="302">
        <f>Q89</f>
        <v>0.89136621070023836</v>
      </c>
      <c r="S73" s="46">
        <v>0.33819444444444441</v>
      </c>
      <c r="T73" s="119">
        <v>0.34706018518518517</v>
      </c>
      <c r="U73" s="110">
        <v>5.3666666666666529</v>
      </c>
      <c r="V73" s="111">
        <v>12.771492884120841</v>
      </c>
      <c r="W73" s="112"/>
      <c r="X73" s="161"/>
      <c r="Y73" s="12"/>
      <c r="Z73" s="197"/>
      <c r="AA73" s="305"/>
      <c r="AB73" s="306"/>
      <c r="AC73" s="12"/>
      <c r="AD73" s="197"/>
      <c r="AE73" s="114">
        <f>M73-J73</f>
        <v>-240.27983557956213</v>
      </c>
      <c r="AF73" s="155">
        <f>M73/J73</f>
        <v>0.90388806576817515</v>
      </c>
      <c r="AG73" s="307">
        <f>AF89</f>
        <v>0.89136621070023836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3032</v>
      </c>
      <c r="G74" s="120">
        <f t="shared" si="39"/>
        <v>70312.08</v>
      </c>
      <c r="H74" s="61"/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>F74/V74*60</f>
        <v>2188.2560704202488</v>
      </c>
      <c r="N74" s="105">
        <f>M74/L74</f>
        <v>364.70934507004148</v>
      </c>
      <c r="O74" s="122">
        <f>L74-I74</f>
        <v>0</v>
      </c>
      <c r="P74" s="123">
        <f>N74-K74</f>
        <v>-51.957321596625206</v>
      </c>
      <c r="Q74" s="124">
        <f>N74/K74</f>
        <v>0.87530242816809956</v>
      </c>
      <c r="R74" s="303"/>
      <c r="S74" s="46">
        <v>0.35069444444444442</v>
      </c>
      <c r="T74" s="119">
        <v>0.40842592592592591</v>
      </c>
      <c r="U74" s="110">
        <v>5.2333333333333254</v>
      </c>
      <c r="V74" s="111">
        <v>83.134694544712374</v>
      </c>
      <c r="W74" s="112"/>
      <c r="X74" s="115"/>
      <c r="Y74" s="12"/>
      <c r="Z74" s="197"/>
      <c r="AA74" s="294"/>
      <c r="AB74" s="295"/>
      <c r="AC74" s="12"/>
      <c r="AD74" s="197"/>
      <c r="AE74" s="116">
        <f>M74-J74</f>
        <v>-311.74392957975124</v>
      </c>
      <c r="AF74" s="109">
        <f>M74/J74</f>
        <v>0.87530242816809956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2028</v>
      </c>
      <c r="G75" s="120">
        <f t="shared" si="39"/>
        <v>72784.92</v>
      </c>
      <c r="H75" s="61"/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>F75/V75*60</f>
        <v>2879.4837194093511</v>
      </c>
      <c r="N75" s="105">
        <f>M75/L75</f>
        <v>479.91395323489184</v>
      </c>
      <c r="O75" s="122">
        <f>L75-I75</f>
        <v>0</v>
      </c>
      <c r="P75" s="123">
        <f>N75-K75</f>
        <v>-65.586046765108165</v>
      </c>
      <c r="Q75" s="124">
        <f>N75/K75</f>
        <v>0.87976893351950836</v>
      </c>
      <c r="R75" s="303"/>
      <c r="S75" s="46">
        <v>0.41180555555555554</v>
      </c>
      <c r="T75" s="119">
        <v>0.44114583333333329</v>
      </c>
      <c r="U75" s="110">
        <v>4.8666666666666547</v>
      </c>
      <c r="V75" s="111">
        <v>42.257575265943643</v>
      </c>
      <c r="W75" s="112"/>
      <c r="X75" s="115"/>
      <c r="Y75" s="12"/>
      <c r="Z75" s="197"/>
      <c r="AA75" s="294"/>
      <c r="AB75" s="295"/>
      <c r="AC75" s="12"/>
      <c r="AD75" s="197"/>
      <c r="AE75" s="116">
        <f>M75-J75</f>
        <v>-393.51628059064888</v>
      </c>
      <c r="AF75" s="109">
        <f>M75/J75</f>
        <v>0.87976893351950847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761</v>
      </c>
      <c r="G76" s="120">
        <f t="shared" si="39"/>
        <v>20585.05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>F76/V76*60</f>
        <v>2964.2543144949141</v>
      </c>
      <c r="N76" s="105">
        <f>M76/L76</f>
        <v>592.85086289898277</v>
      </c>
      <c r="O76" s="122">
        <f>L76-I76</f>
        <v>0</v>
      </c>
      <c r="P76" s="123">
        <f>N76-K76</f>
        <v>-61.749137101017254</v>
      </c>
      <c r="Q76" s="124">
        <f>N76/K76</f>
        <v>0.90566890146499046</v>
      </c>
      <c r="R76" s="303"/>
      <c r="S76" s="46">
        <v>0.44444444444444442</v>
      </c>
      <c r="T76" s="119">
        <v>0.45513888888888887</v>
      </c>
      <c r="U76" s="110">
        <v>4.7500000000000231</v>
      </c>
      <c r="V76" s="111">
        <v>15.403536659026543</v>
      </c>
      <c r="W76" s="112"/>
      <c r="X76" s="115"/>
      <c r="Y76" s="12"/>
      <c r="Z76" s="197"/>
      <c r="AA76" s="294"/>
      <c r="AB76" s="295"/>
      <c r="AC76" s="12"/>
      <c r="AD76" s="197"/>
      <c r="AE76" s="116">
        <f>M76-J76</f>
        <v>-308.74568550508593</v>
      </c>
      <c r="AF76" s="109">
        <f>M76/J76</f>
        <v>0.90566890146499057</v>
      </c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5.75</v>
      </c>
      <c r="J89" s="136">
        <f t="shared" si="40"/>
        <v>2886.5</v>
      </c>
      <c r="K89" s="137">
        <f t="shared" ref="K89" si="41">J89/I89</f>
        <v>502</v>
      </c>
      <c r="L89" s="135">
        <f t="shared" ref="L89:M89" si="42">AVERAGE(L73:L88)</f>
        <v>5.75</v>
      </c>
      <c r="M89" s="136">
        <f t="shared" si="42"/>
        <v>2572.9285671862381</v>
      </c>
      <c r="N89" s="137">
        <f>M89/L89</f>
        <v>447.46583777151966</v>
      </c>
      <c r="O89" s="138">
        <f>L89-I89</f>
        <v>0</v>
      </c>
      <c r="P89" s="139">
        <f>N89-K89</f>
        <v>-54.534162228480341</v>
      </c>
      <c r="Q89" s="140">
        <f>N89/K89</f>
        <v>0.89136621070023836</v>
      </c>
      <c r="R89" s="304"/>
      <c r="S89" s="141">
        <v>0.25</v>
      </c>
      <c r="T89" s="142">
        <v>0.45513888888888887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-313.57143281376193</v>
      </c>
      <c r="AF89" s="140">
        <f>M89/J89</f>
        <v>0.89136621070023836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1512</v>
      </c>
      <c r="G90" s="147">
        <f t="shared" ref="G90:G91" si="43">E90*F90</f>
        <v>23451.119999999999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3792.6433729415739</v>
      </c>
      <c r="N90" s="151">
        <f>M90/L90</f>
        <v>632.10722882359562</v>
      </c>
      <c r="O90" s="153">
        <f>L90-I90</f>
        <v>0</v>
      </c>
      <c r="P90" s="154">
        <f>N90-K90</f>
        <v>-67.892771176404381</v>
      </c>
      <c r="Q90" s="155">
        <f>N90/K90</f>
        <v>0.90301032689085092</v>
      </c>
      <c r="R90" s="302">
        <f>Q106</f>
        <v>0.90273393802734903</v>
      </c>
      <c r="S90" s="156">
        <v>0.25</v>
      </c>
      <c r="T90" s="157">
        <v>0.2666087962962963</v>
      </c>
      <c r="U90" s="158"/>
      <c r="V90" s="159">
        <v>23.919992226856166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-407.35662705842606</v>
      </c>
      <c r="AF90" s="155">
        <f>M90/J90</f>
        <v>0.90301032689085092</v>
      </c>
      <c r="AG90" s="307">
        <f>AF106</f>
        <v>0.90273393802734903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1538</v>
      </c>
      <c r="G91" s="102">
        <f t="shared" si="43"/>
        <v>23085.38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3790.3217064881587</v>
      </c>
      <c r="N91" s="105">
        <f>M91/L91</f>
        <v>631.72028441469308</v>
      </c>
      <c r="O91" s="107">
        <f>L91-I91</f>
        <v>0</v>
      </c>
      <c r="P91" s="108">
        <f>N91-K91</f>
        <v>-68.279715585306917</v>
      </c>
      <c r="Q91" s="109">
        <f>N91/K91</f>
        <v>0.90245754916384724</v>
      </c>
      <c r="R91" s="303"/>
      <c r="S91" s="46">
        <v>0.27013888888888887</v>
      </c>
      <c r="T91" s="47">
        <v>0.28703703703703703</v>
      </c>
      <c r="U91" s="110">
        <v>5.083333333333302</v>
      </c>
      <c r="V91" s="111">
        <v>24.34621838089307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-409.67829351184128</v>
      </c>
      <c r="AF91" s="109">
        <f>M91/J91</f>
        <v>0.90245754916384735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3791.4825397148661</v>
      </c>
      <c r="N106" s="137">
        <f>M106/L106</f>
        <v>631.91375661914435</v>
      </c>
      <c r="O106" s="138">
        <f>L106-I106</f>
        <v>0</v>
      </c>
      <c r="P106" s="139">
        <f>N106-K106</f>
        <v>-68.086243380855649</v>
      </c>
      <c r="Q106" s="140">
        <f>N106/K106</f>
        <v>0.90273393802734903</v>
      </c>
      <c r="R106" s="304"/>
      <c r="S106" s="141">
        <v>0.25</v>
      </c>
      <c r="T106" s="142">
        <v>0.28703703703703703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-408.51746028513389</v>
      </c>
      <c r="AF106" s="140">
        <f>M106/J106</f>
        <v>0.90273393802734903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998</v>
      </c>
      <c r="G107" s="147">
        <f t="shared" ref="G107:G109" si="47">E107*F107</f>
        <v>58053.66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1806</v>
      </c>
      <c r="N107" s="151">
        <f>M107/L107</f>
        <v>106.23529411764706</v>
      </c>
      <c r="O107" s="153">
        <f>L107-I107</f>
        <v>-1</v>
      </c>
      <c r="P107" s="154">
        <f>N107-K107</f>
        <v>-4.8758169934640563</v>
      </c>
      <c r="Q107" s="155">
        <f>N107/K107</f>
        <v>0.95611764705882352</v>
      </c>
      <c r="R107" s="302">
        <f>Q123</f>
        <v>0.95141011904761907</v>
      </c>
      <c r="S107" s="156">
        <v>0.70833333333333337</v>
      </c>
      <c r="T107" s="157">
        <v>0.73135416666666675</v>
      </c>
      <c r="U107" s="158"/>
      <c r="V107" s="159">
        <v>33.156146179401993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</v>
      </c>
      <c r="AF107" s="155">
        <f>M107/J107</f>
        <v>0.90300000000000002</v>
      </c>
      <c r="AG107" s="307">
        <f>AF123</f>
        <v>0.90303333333333347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1182</v>
      </c>
      <c r="G108" s="102">
        <f t="shared" si="47"/>
        <v>59891.94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1806.8000000000002</v>
      </c>
      <c r="N108" s="105">
        <f>M108/L108</f>
        <v>95.094736842105277</v>
      </c>
      <c r="O108" s="107">
        <f>L108-I108</f>
        <v>-1</v>
      </c>
      <c r="P108" s="108">
        <f>N108-K108</f>
        <v>-4.9052631578947228</v>
      </c>
      <c r="Q108" s="109">
        <f>N108/K108</f>
        <v>0.95094736842105276</v>
      </c>
      <c r="R108" s="303"/>
      <c r="S108" s="46">
        <v>0.73472222222222228</v>
      </c>
      <c r="T108" s="47">
        <v>0.76197916666666676</v>
      </c>
      <c r="U108" s="110">
        <v>4.8499999999999588</v>
      </c>
      <c r="V108" s="111">
        <v>39.251715740535751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-193.19999999999982</v>
      </c>
      <c r="AF108" s="109">
        <f>M108/J108</f>
        <v>0.90340000000000009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1091</v>
      </c>
      <c r="G109" s="102">
        <f t="shared" si="47"/>
        <v>62514.299999999996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1805.4</v>
      </c>
      <c r="N109" s="105">
        <f>M109/L109</f>
        <v>90.27000000000001</v>
      </c>
      <c r="O109" s="107">
        <f>L109-I109</f>
        <v>-1</v>
      </c>
      <c r="P109" s="108">
        <f>N109-K109</f>
        <v>-4.9680952380952306</v>
      </c>
      <c r="Q109" s="109">
        <f>N109/K109</f>
        <v>0.94783500000000009</v>
      </c>
      <c r="R109" s="303"/>
      <c r="S109" s="46">
        <v>0.76527777777777783</v>
      </c>
      <c r="T109" s="47">
        <v>0.79045138888888899</v>
      </c>
      <c r="U109" s="110">
        <v>4.7499999999999432</v>
      </c>
      <c r="V109" s="111">
        <v>36.257892987703556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-194.59999999999991</v>
      </c>
      <c r="AF109" s="109">
        <f>M109/J109</f>
        <v>0.90270000000000006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1806.0666666666668</v>
      </c>
      <c r="N123" s="137">
        <f>M123/L123</f>
        <v>96.753571428571433</v>
      </c>
      <c r="O123" s="138">
        <f>L123-I123</f>
        <v>-1</v>
      </c>
      <c r="P123" s="139">
        <f>N123-K123</f>
        <v>-4.9413438256658537</v>
      </c>
      <c r="Q123" s="140">
        <f>N123/K123</f>
        <v>0.95141011904761907</v>
      </c>
      <c r="R123" s="304"/>
      <c r="S123" s="141">
        <v>0.70833333333333337</v>
      </c>
      <c r="T123" s="142">
        <v>0.79045138888888899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-193.93333333333317</v>
      </c>
      <c r="AF123" s="140">
        <f>M123/J123</f>
        <v>0.90303333333333347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1461</v>
      </c>
      <c r="G124" s="147">
        <f t="shared" ref="G124:G126" si="54">E124*F124</f>
        <v>69543.600000000006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1804.9015390423556</v>
      </c>
      <c r="N124" s="151">
        <f>M124/L124</f>
        <v>78.473979958363287</v>
      </c>
      <c r="O124" s="153">
        <f>L124-I124</f>
        <v>0</v>
      </c>
      <c r="P124" s="154">
        <f>N124-K124</f>
        <v>-8.4825417807671499</v>
      </c>
      <c r="Q124" s="155">
        <f>N124/K124</f>
        <v>0.90245076952117775</v>
      </c>
      <c r="R124" s="302">
        <f>Q140</f>
        <v>0.90234780388444691</v>
      </c>
      <c r="S124" s="156">
        <v>0.70833333333333337</v>
      </c>
      <c r="T124" s="157">
        <v>0.74206018518518524</v>
      </c>
      <c r="U124" s="158"/>
      <c r="V124" s="159">
        <v>48.567746275240381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-195.09846095764442</v>
      </c>
      <c r="AF124" s="155">
        <f>M124/J124</f>
        <v>0.90245076952117775</v>
      </c>
      <c r="AG124" s="374">
        <f>AF140</f>
        <v>0.90234780388444702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1170</v>
      </c>
      <c r="G125" s="102">
        <f t="shared" si="54"/>
        <v>66537.899999999994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1805.2185642727768</v>
      </c>
      <c r="N125" s="105">
        <f>M125/L125</f>
        <v>78.487763664033778</v>
      </c>
      <c r="O125" s="107">
        <f>L125-I125</f>
        <v>0</v>
      </c>
      <c r="P125" s="108">
        <f>N125-K125</f>
        <v>-8.4687580750966589</v>
      </c>
      <c r="Q125" s="109">
        <f>N125/K125</f>
        <v>0.90260928213638847</v>
      </c>
      <c r="R125" s="303"/>
      <c r="S125" s="46">
        <v>0.74513888888888891</v>
      </c>
      <c r="T125" s="47">
        <v>0.77214120370370376</v>
      </c>
      <c r="U125" s="110">
        <v>5</v>
      </c>
      <c r="V125" s="111">
        <v>38.887257969385949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-194.7814357272232</v>
      </c>
      <c r="AF125" s="109">
        <f>M125/J125</f>
        <v>0.90260928213638836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1679</v>
      </c>
      <c r="G126" s="102">
        <f t="shared" si="54"/>
        <v>95350.41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1803.9667199915498</v>
      </c>
      <c r="N126" s="105">
        <f>M126/L126</f>
        <v>78.433335651806516</v>
      </c>
      <c r="O126" s="107">
        <f>L126-I126</f>
        <v>0</v>
      </c>
      <c r="P126" s="108">
        <f>N126-K126</f>
        <v>-8.5231860873239214</v>
      </c>
      <c r="Q126" s="109">
        <f>N126/K126</f>
        <v>0.90198335999577495</v>
      </c>
      <c r="R126" s="303"/>
      <c r="S126" s="46">
        <v>0.77569444444444446</v>
      </c>
      <c r="T126" s="47">
        <v>0.8144675925925926</v>
      </c>
      <c r="U126" s="110">
        <v>5.1166666666666138</v>
      </c>
      <c r="V126" s="111">
        <v>55.843602259176869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-196.03328000845022</v>
      </c>
      <c r="AF126" s="109">
        <f>M126/J126</f>
        <v>0.90198335999577484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1804.695607768894</v>
      </c>
      <c r="N140" s="137">
        <f>M140/L140</f>
        <v>78.465026424734518</v>
      </c>
      <c r="O140" s="138">
        <f>L140-I140</f>
        <v>0</v>
      </c>
      <c r="P140" s="139">
        <f>N140-K140</f>
        <v>-8.4914953143959195</v>
      </c>
      <c r="Q140" s="140">
        <f>N140/K140</f>
        <v>0.90234780388444691</v>
      </c>
      <c r="R140" s="304"/>
      <c r="S140" s="141">
        <v>0.70833333333333337</v>
      </c>
      <c r="T140" s="142">
        <v>0.8144675925925926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-195.30439223110602</v>
      </c>
      <c r="AF140" s="140">
        <f>M140/J140</f>
        <v>0.90234780388444702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31" priority="2" operator="greaterThan">
      <formula>0</formula>
    </cfRule>
  </conditionalFormatting>
  <conditionalFormatting sqref="P5:P140 AE5:AE140">
    <cfRule type="cellIs" dxfId="630" priority="5" operator="lessThan">
      <formula>0</formula>
    </cfRule>
  </conditionalFormatting>
  <conditionalFormatting sqref="Q5:Q140 AF5:AF140">
    <cfRule type="cellIs" dxfId="629" priority="3" operator="greaterThan">
      <formula>1</formula>
    </cfRule>
    <cfRule type="cellIs" dxfId="628" priority="4" operator="lessThan">
      <formula>0.8</formula>
    </cfRule>
  </conditionalFormatting>
  <conditionalFormatting sqref="AG5 R5:R140 AG107:AG124">
    <cfRule type="cellIs" dxfId="627" priority="6" operator="lessThan">
      <formula>0.8</formula>
    </cfRule>
  </conditionalFormatting>
  <conditionalFormatting sqref="AG22">
    <cfRule type="cellIs" dxfId="626" priority="11" operator="lessThan">
      <formula>0.8</formula>
    </cfRule>
  </conditionalFormatting>
  <conditionalFormatting sqref="AG37">
    <cfRule type="cellIs" dxfId="625" priority="10" operator="lessThan">
      <formula>0.8</formula>
    </cfRule>
  </conditionalFormatting>
  <conditionalFormatting sqref="AG39:AG74">
    <cfRule type="cellIs" dxfId="624" priority="8" operator="lessThan">
      <formula>0.8</formula>
    </cfRule>
  </conditionalFormatting>
  <conditionalFormatting sqref="AG80:AG88">
    <cfRule type="cellIs" dxfId="623" priority="9" operator="lessThan">
      <formula>0.8</formula>
    </cfRule>
  </conditionalFormatting>
  <conditionalFormatting sqref="AG90:AG95">
    <cfRule type="cellIs" dxfId="622" priority="7" operator="lessThan">
      <formula>0.8</formula>
    </cfRule>
  </conditionalFormatting>
  <conditionalFormatting sqref="AG139">
    <cfRule type="cellIs" dxfId="621" priority="1" operator="lessThan">
      <formula>0.8</formula>
    </cfRule>
  </conditionalFormatting>
  <dataValidations count="1">
    <dataValidation type="list" allowBlank="1" showInputMessage="1" showErrorMessage="1" sqref="AA5:AB140" xr:uid="{615FD9C5-BCD7-443E-A354-1097625AE9A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58BA-008A-4267-A13B-CEEC1D6AA213}">
  <sheetPr>
    <tabColor theme="8" tint="0.59999389629810485"/>
  </sheetPr>
  <dimension ref="B1:AR42"/>
  <sheetViews>
    <sheetView zoomScale="70" zoomScaleNormal="70" workbookViewId="0">
      <selection activeCell="N46" sqref="N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266</v>
      </c>
      <c r="D3" s="278"/>
      <c r="E3" s="3" t="s">
        <v>2</v>
      </c>
      <c r="F3" s="279">
        <f>'0827(18度C)'!D1+'0827(4度C)'!D1</f>
        <v>144091</v>
      </c>
      <c r="G3" s="280"/>
      <c r="H3" s="3" t="s">
        <v>3</v>
      </c>
      <c r="I3" s="281">
        <f>'0827(18度C)'!F1+'0827(4度C)'!F1</f>
        <v>4735272.8999999994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498.88408842822281</v>
      </c>
      <c r="F6" s="254" t="e">
        <f>AVERAGE(#REF!,D14:K14)</f>
        <v>#REF!</v>
      </c>
      <c r="G6" s="255">
        <f>AVERAGE(D14:K14)</f>
        <v>276.11970133152016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780</v>
      </c>
      <c r="N6" s="256"/>
      <c r="O6" s="244">
        <f>'0827(4度C)'!Y2</f>
        <v>0</v>
      </c>
      <c r="P6" s="244">
        <f>'0827(4度C)'!Z2</f>
        <v>0</v>
      </c>
      <c r="Q6" s="244">
        <f>'0827(4度C)'!AC2</f>
        <v>0</v>
      </c>
      <c r="R6" s="244">
        <f>'0827(4度C)'!AD2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449.82107516401845</v>
      </c>
      <c r="F7" s="250" t="e">
        <f>AVERAGE(#REF!,D15:K15)</f>
        <v>#REF!</v>
      </c>
      <c r="G7" s="251">
        <f>AVERAGE(D15:K15)</f>
        <v>247.48036784870774</v>
      </c>
      <c r="H7" s="252"/>
      <c r="I7" s="251">
        <f>AVERAGE(L15:O15)</f>
        <v>87.639863108847592</v>
      </c>
      <c r="J7" s="252"/>
      <c r="K7" s="251">
        <f>AVERAGE(D33:O33)</f>
        <v>679.75240395416881</v>
      </c>
      <c r="L7" s="252"/>
      <c r="M7" s="251">
        <f>AVERAGE(P33:X33)</f>
        <v>704.49141337441961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0.90299393192535937</v>
      </c>
      <c r="F8" s="258" t="e">
        <f>AVERAGE(D16:K16,#REF!)</f>
        <v>#REF!</v>
      </c>
      <c r="G8" s="236">
        <f>AVERAGE(D16:K16)</f>
        <v>0.89896711814693331</v>
      </c>
      <c r="H8" s="237"/>
      <c r="I8" s="236">
        <f>AVERAGE(L16:O16)</f>
        <v>0.92720366384698538</v>
      </c>
      <c r="J8" s="237"/>
      <c r="K8" s="236">
        <f>AVERAGE(D34:O34)</f>
        <v>0.89750429920216424</v>
      </c>
      <c r="L8" s="237"/>
      <c r="M8" s="236">
        <f>AVERAGE(P34:X34)</f>
        <v>0.90241891935538043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502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76.941516069958595</v>
      </c>
      <c r="F15" s="35">
        <v>94.788229640955223</v>
      </c>
      <c r="G15" s="35">
        <v>77.369198254060251</v>
      </c>
      <c r="H15" s="35">
        <v>160.96847007689379</v>
      </c>
      <c r="I15" s="35">
        <v>442.72603643123409</v>
      </c>
      <c r="J15" s="35">
        <v>632.08875661914442</v>
      </c>
      <c r="K15" s="36" t="s">
        <v>42</v>
      </c>
      <c r="L15" s="34" t="s">
        <v>42</v>
      </c>
      <c r="M15" s="205">
        <v>96.785714285714278</v>
      </c>
      <c r="N15" s="35">
        <v>78.494011931980907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0.9025831692822065</v>
      </c>
      <c r="F16" s="42">
        <f t="shared" si="0"/>
        <v>0.90381211871990408</v>
      </c>
      <c r="G16" s="42">
        <f t="shared" si="0"/>
        <v>0.90264064629736951</v>
      </c>
      <c r="H16" s="42">
        <f t="shared" si="0"/>
        <v>0.89985846119374646</v>
      </c>
      <c r="I16" s="42">
        <f t="shared" si="0"/>
        <v>0.88192437536102408</v>
      </c>
      <c r="J16" s="42">
        <f t="shared" si="0"/>
        <v>0.90298393802734922</v>
      </c>
      <c r="K16" s="43" t="s">
        <v>42</v>
      </c>
      <c r="L16" s="41" t="s">
        <v>42</v>
      </c>
      <c r="M16" s="44">
        <f>M15/M14</f>
        <v>0.95172619047619045</v>
      </c>
      <c r="N16" s="42">
        <f>N15/N14</f>
        <v>0.90268113721778043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0.60562499999999997</v>
      </c>
      <c r="F18" s="47">
        <v>0.54732638888888874</v>
      </c>
      <c r="G18" s="47">
        <v>0.52601851851851844</v>
      </c>
      <c r="H18" s="47">
        <v>0.54740740740740723</v>
      </c>
      <c r="I18" s="47">
        <v>0.44930555555555546</v>
      </c>
      <c r="J18" s="47">
        <v>0.29870370370370369</v>
      </c>
      <c r="K18" s="47" t="s">
        <v>42</v>
      </c>
      <c r="L18" s="46" t="s">
        <v>42</v>
      </c>
      <c r="M18" s="48">
        <v>0.79591435185185189</v>
      </c>
      <c r="N18" s="47">
        <v>0.81866898148148148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1020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287.45919152465837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744.67748910450507</v>
      </c>
      <c r="N33" s="35">
        <v>912.57965435107917</v>
      </c>
      <c r="O33" s="35">
        <v>774.29328083643259</v>
      </c>
      <c r="P33" s="34">
        <v>438.42604717278829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646.44062734068496</v>
      </c>
      <c r="W33" s="35">
        <v>923.56146916431487</v>
      </c>
      <c r="X33" s="37">
        <v>809.53750981989015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0.87834752965867835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0.90263938073273342</v>
      </c>
      <c r="N34" s="42">
        <f>N33/N32</f>
        <v>0.90724293122621902</v>
      </c>
      <c r="O34" s="42">
        <f>O33/O32</f>
        <v>0.90178735519102604</v>
      </c>
      <c r="P34" s="41">
        <f>P33/P32</f>
        <v>0.89309009609271683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0.91164703855737628</v>
      </c>
      <c r="W34" s="42">
        <f>W33/W32</f>
        <v>0.9054524207493283</v>
      </c>
      <c r="X34" s="45">
        <f>X33/X32</f>
        <v>0.89948612202210021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0.72777777777777786</v>
      </c>
      <c r="X35" s="49">
        <v>0.72916666666666663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0.44930555555555546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0.40694444444444433</v>
      </c>
      <c r="N36" s="47">
        <v>0.4292592592592594</v>
      </c>
      <c r="O36" s="47">
        <v>0.43688657407407416</v>
      </c>
      <c r="P36" s="46">
        <v>0.73575231481481473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0.83402777777777759</v>
      </c>
      <c r="W36" s="47">
        <v>0.96968749999999981</v>
      </c>
      <c r="X36" s="49">
        <v>0.93753472222222189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3.3333333333333335</v>
      </c>
      <c r="X37" s="60">
        <v>4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I8:J8"/>
    <mergeCell ref="C5:D5"/>
    <mergeCell ref="E5:F5"/>
    <mergeCell ref="G5:H5"/>
    <mergeCell ref="I5:J5"/>
    <mergeCell ref="K5:L5"/>
    <mergeCell ref="K4:L4"/>
    <mergeCell ref="M4:N4"/>
    <mergeCell ref="O4:P4"/>
    <mergeCell ref="P6:P8"/>
    <mergeCell ref="Q4:R4"/>
    <mergeCell ref="M5:N5"/>
    <mergeCell ref="Q6:Q8"/>
    <mergeCell ref="R6:R8"/>
    <mergeCell ref="M7:N7"/>
    <mergeCell ref="C8:D8"/>
    <mergeCell ref="M8:N8"/>
    <mergeCell ref="K6:L6"/>
    <mergeCell ref="M6:N6"/>
    <mergeCell ref="O6:O8"/>
    <mergeCell ref="E8:F8"/>
    <mergeCell ref="G8:H8"/>
    <mergeCell ref="K8:L8"/>
    <mergeCell ref="C7:D7"/>
    <mergeCell ref="E7:F7"/>
    <mergeCell ref="G7:H7"/>
    <mergeCell ref="I7:J7"/>
    <mergeCell ref="K7:L7"/>
    <mergeCell ref="B11:C11"/>
    <mergeCell ref="D11:K11"/>
    <mergeCell ref="L11:O11"/>
    <mergeCell ref="B12:C13"/>
    <mergeCell ref="B14:B16"/>
    <mergeCell ref="D29:O29"/>
    <mergeCell ref="P29:X29"/>
    <mergeCell ref="B30:C31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BCC2-471E-457F-BB70-8F2106650B1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6" sqref="N46"/>
      <selection pane="bottomLeft" activeCell="N46" sqref="N4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66765</v>
      </c>
      <c r="E1" s="87" t="s">
        <v>3</v>
      </c>
      <c r="F1" s="88">
        <f>SUM(G5:G140)</f>
        <v>1318918.04</v>
      </c>
      <c r="G1" s="89" t="s">
        <v>84</v>
      </c>
      <c r="H1" s="90">
        <f>L21+L38+L55+L72+L89+L106+L123+L140</f>
        <v>41.609523809523807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46261</v>
      </c>
      <c r="B2" s="348"/>
      <c r="C2" s="91" t="s">
        <v>40</v>
      </c>
      <c r="D2" s="92">
        <f>AVERAGE(N21,N38,N55,N72,N89,N106,N123,N140)</f>
        <v>692.12190866429421</v>
      </c>
      <c r="E2" s="92" t="s">
        <v>91</v>
      </c>
      <c r="F2" s="93">
        <f>F1/D1</f>
        <v>19.754632517037372</v>
      </c>
      <c r="G2" s="94" t="s">
        <v>92</v>
      </c>
      <c r="H2" s="95">
        <f>COUNT(H5:H140)</f>
        <v>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1209</v>
      </c>
      <c r="G5" s="147">
        <f>E5*F5</f>
        <v>30998.760000000002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3216.8895511531823</v>
      </c>
      <c r="N5" s="151">
        <f>M5/L5</f>
        <v>321.68895511531821</v>
      </c>
      <c r="O5" s="153">
        <f>L5-I5</f>
        <v>0</v>
      </c>
      <c r="P5" s="154">
        <f>N5-K5</f>
        <v>-38.311044884681792</v>
      </c>
      <c r="Q5" s="155">
        <f>N5/K5</f>
        <v>0.8935804308758839</v>
      </c>
      <c r="R5" s="302">
        <f>Q21</f>
        <v>0.87834752965867835</v>
      </c>
      <c r="S5" s="156">
        <v>0.16666666666666666</v>
      </c>
      <c r="T5" s="157">
        <v>0.18231481481481482</v>
      </c>
      <c r="U5" s="158"/>
      <c r="V5" s="159">
        <v>22.549732854208827</v>
      </c>
      <c r="W5" s="160"/>
      <c r="X5" s="161"/>
      <c r="Y5" s="305"/>
      <c r="Z5" s="306"/>
      <c r="AA5" s="114">
        <f>M5-J5</f>
        <v>-383.11044884681769</v>
      </c>
      <c r="AB5" s="155">
        <f>M5/J5</f>
        <v>0.89358043087588401</v>
      </c>
      <c r="AC5" s="307">
        <f>AB21</f>
        <v>0.87834752965867824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2007</v>
      </c>
      <c r="G6" s="102">
        <f>E6*F6</f>
        <v>59246.64</v>
      </c>
      <c r="H6" s="26"/>
      <c r="I6" s="103">
        <v>11</v>
      </c>
      <c r="J6" s="104">
        <v>3600</v>
      </c>
      <c r="K6" s="105">
        <f>J6/I6</f>
        <v>327.27272727272725</v>
      </c>
      <c r="L6" s="106">
        <v>11</v>
      </c>
      <c r="M6" s="104">
        <f>F6/V6*60</f>
        <v>3160.0909420814501</v>
      </c>
      <c r="N6" s="105">
        <f>M6/L6</f>
        <v>287.28099473467728</v>
      </c>
      <c r="O6" s="107">
        <f>L6-I6</f>
        <v>0</v>
      </c>
      <c r="P6" s="108">
        <f>N6-K6</f>
        <v>-39.991732538049973</v>
      </c>
      <c r="Q6" s="109">
        <f>N6/K6</f>
        <v>0.8778030394670695</v>
      </c>
      <c r="R6" s="303"/>
      <c r="S6" s="46">
        <v>0.18541666666666665</v>
      </c>
      <c r="T6" s="47">
        <v>0.21187499999999998</v>
      </c>
      <c r="U6" s="110">
        <v>5</v>
      </c>
      <c r="V6" s="111">
        <v>38.106498264471853</v>
      </c>
      <c r="W6" s="112"/>
      <c r="X6" s="115"/>
      <c r="Y6" s="294"/>
      <c r="Z6" s="295"/>
      <c r="AA6" s="116">
        <f>M6-J6</f>
        <v>-439.90905791854993</v>
      </c>
      <c r="AB6" s="109">
        <f>M6/J6</f>
        <v>0.8778030394670695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2376</v>
      </c>
      <c r="G7" s="102">
        <f>E7*F7</f>
        <v>70923.600000000006</v>
      </c>
      <c r="H7" s="26"/>
      <c r="I7" s="103">
        <v>11</v>
      </c>
      <c r="J7" s="104">
        <v>3600</v>
      </c>
      <c r="K7" s="105">
        <f>J7/I7</f>
        <v>327.27272727272725</v>
      </c>
      <c r="L7" s="106">
        <v>11</v>
      </c>
      <c r="M7" s="104">
        <f>F7/V7*60</f>
        <v>3157.6907887108487</v>
      </c>
      <c r="N7" s="105">
        <f>M7/L7</f>
        <v>287.06279897371354</v>
      </c>
      <c r="O7" s="107">
        <f>L7-I7</f>
        <v>0</v>
      </c>
      <c r="P7" s="108">
        <f>N7-K7</f>
        <v>-40.209928299013711</v>
      </c>
      <c r="Q7" s="109">
        <f>N7/K7</f>
        <v>0.87713633019745807</v>
      </c>
      <c r="R7" s="303"/>
      <c r="S7" s="46">
        <v>0.21527777777777773</v>
      </c>
      <c r="T7" s="47">
        <v>0.24662037037037032</v>
      </c>
      <c r="U7" s="110">
        <v>4.8999999999999666</v>
      </c>
      <c r="V7" s="111">
        <v>45.146915749214699</v>
      </c>
      <c r="W7" s="112"/>
      <c r="X7" s="115"/>
      <c r="Y7" s="294"/>
      <c r="Z7" s="295"/>
      <c r="AA7" s="116">
        <f>M7-J7</f>
        <v>-442.30921128915134</v>
      </c>
      <c r="AB7" s="109">
        <f>M7/J7</f>
        <v>0.87713633019745796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604</v>
      </c>
      <c r="G8" s="102">
        <f>E8*F8</f>
        <v>18120</v>
      </c>
      <c r="H8" s="26"/>
      <c r="I8" s="103">
        <v>11</v>
      </c>
      <c r="J8" s="104">
        <v>3600</v>
      </c>
      <c r="K8" s="105">
        <f>J8/I8</f>
        <v>327.27272727272725</v>
      </c>
      <c r="L8" s="106">
        <v>11</v>
      </c>
      <c r="M8" s="104">
        <f>F8/V8*60</f>
        <v>3156.7612741714593</v>
      </c>
      <c r="N8" s="105">
        <f>M8/L8</f>
        <v>286.97829765195087</v>
      </c>
      <c r="O8" s="107">
        <f>L8-I8</f>
        <v>0</v>
      </c>
      <c r="P8" s="108">
        <f>N8-K8</f>
        <v>-40.294429620776384</v>
      </c>
      <c r="Q8" s="109">
        <f>N8/K8</f>
        <v>0.87687813171429441</v>
      </c>
      <c r="R8" s="303"/>
      <c r="S8" s="46">
        <v>0.24999999999999994</v>
      </c>
      <c r="T8" s="47">
        <v>0.25796296296296289</v>
      </c>
      <c r="U8" s="110">
        <v>4.8666666666666547</v>
      </c>
      <c r="V8" s="111">
        <v>11.480120557900518</v>
      </c>
      <c r="W8" s="112"/>
      <c r="X8" s="115"/>
      <c r="Y8" s="294"/>
      <c r="Z8" s="295"/>
      <c r="AA8" s="116">
        <f>M8-J8</f>
        <v>-443.23872582854074</v>
      </c>
      <c r="AB8" s="109">
        <f>M8/J8</f>
        <v>0.87687813171429418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841</v>
      </c>
      <c r="G9" s="102">
        <f>E9*F9</f>
        <v>24027.37</v>
      </c>
      <c r="H9" s="13"/>
      <c r="I9" s="103">
        <v>12</v>
      </c>
      <c r="J9" s="104">
        <v>3600</v>
      </c>
      <c r="K9" s="105">
        <f>J9/I9</f>
        <v>300</v>
      </c>
      <c r="L9" s="106">
        <v>12</v>
      </c>
      <c r="M9" s="104">
        <f>F9/V9*60</f>
        <v>3118.8229777392694</v>
      </c>
      <c r="N9" s="105">
        <f>M9/L9</f>
        <v>259.90191481160576</v>
      </c>
      <c r="O9" s="107">
        <f>L9-I9</f>
        <v>0</v>
      </c>
      <c r="P9" s="108">
        <f>N9-K9</f>
        <v>-40.098085188394236</v>
      </c>
      <c r="Q9" s="109">
        <f>N9/K9</f>
        <v>0.86633971603868587</v>
      </c>
      <c r="R9" s="303"/>
      <c r="S9" s="46">
        <v>0.26111111111111102</v>
      </c>
      <c r="T9" s="47">
        <v>0.27233796296296287</v>
      </c>
      <c r="U9" s="110">
        <v>4.5333333333332959</v>
      </c>
      <c r="V9" s="111">
        <v>16.179180530655437</v>
      </c>
      <c r="W9" s="112"/>
      <c r="X9" s="115"/>
      <c r="Y9" s="294"/>
      <c r="Z9" s="295"/>
      <c r="AA9" s="116">
        <f>M9-J9</f>
        <v>-481.17702226073061</v>
      </c>
      <c r="AB9" s="109">
        <f>M9/J9</f>
        <v>0.86633971603868598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>AVERAGE(I5:I20)</f>
        <v>11</v>
      </c>
      <c r="J21" s="136">
        <f>AVERAGE(J5:J20)</f>
        <v>3600</v>
      </c>
      <c r="K21" s="137">
        <f>J21/I21</f>
        <v>327.27272727272725</v>
      </c>
      <c r="L21" s="135">
        <f>AVERAGE(L5:L20)</f>
        <v>11</v>
      </c>
      <c r="M21" s="136">
        <f>AVERAGE(M5:M20)</f>
        <v>3162.0511067712418</v>
      </c>
      <c r="N21" s="137">
        <f>M21/L21</f>
        <v>287.45919152465837</v>
      </c>
      <c r="O21" s="138">
        <f>L21-I21</f>
        <v>0</v>
      </c>
      <c r="P21" s="139">
        <f>N21-K21</f>
        <v>-39.813535748068887</v>
      </c>
      <c r="Q21" s="140">
        <f>N21/K21</f>
        <v>0.87834752965867835</v>
      </c>
      <c r="R21" s="304"/>
      <c r="S21" s="141">
        <v>0.16666666666666666</v>
      </c>
      <c r="T21" s="142">
        <v>0.44930555555555546</v>
      </c>
      <c r="U21" s="143"/>
      <c r="V21" s="165"/>
      <c r="W21" s="166"/>
      <c r="X21" s="137"/>
      <c r="Y21" s="290"/>
      <c r="Z21" s="291"/>
      <c r="AA21" s="167">
        <f>M21-J21</f>
        <v>-437.94889322875815</v>
      </c>
      <c r="AB21" s="140">
        <f>M21/J21</f>
        <v>0.87834752965867824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1528</v>
      </c>
      <c r="G22" s="147">
        <f>E22*F22</f>
        <v>28313.84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3034.9124737574189</v>
      </c>
      <c r="N22" s="151">
        <f>M22/L22</f>
        <v>1011.637491252473</v>
      </c>
      <c r="O22" s="153">
        <f>L22-I22</f>
        <v>0</v>
      </c>
      <c r="P22" s="154">
        <f>N22-K22</f>
        <v>-88.362508747527045</v>
      </c>
      <c r="Q22" s="155">
        <f>N22/K22</f>
        <v>0.91967044659315722</v>
      </c>
      <c r="R22" s="302">
        <f>Q38</f>
        <v>0.90263938073273342</v>
      </c>
      <c r="S22" s="156">
        <v>0.31736111111111104</v>
      </c>
      <c r="T22" s="157">
        <v>0.33833333333333326</v>
      </c>
      <c r="U22" s="158"/>
      <c r="V22" s="111">
        <v>30.208449433961501</v>
      </c>
      <c r="W22" s="160"/>
      <c r="X22" s="161"/>
      <c r="Y22" s="305"/>
      <c r="Z22" s="306"/>
      <c r="AA22" s="114">
        <f>M22-J22</f>
        <v>-265.08752624258113</v>
      </c>
      <c r="AB22" s="155">
        <f>M22/J22</f>
        <v>0.91967044659315722</v>
      </c>
      <c r="AC22" s="307">
        <f>AB38</f>
        <v>0.90263938073273342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1942</v>
      </c>
      <c r="G23" s="102">
        <f>E23*F23</f>
        <v>34742.380000000005</v>
      </c>
      <c r="H23" s="26"/>
      <c r="I23" s="103">
        <v>4</v>
      </c>
      <c r="J23" s="104">
        <v>3300</v>
      </c>
      <c r="K23" s="105">
        <f>J23/I23</f>
        <v>825</v>
      </c>
      <c r="L23" s="106">
        <v>4</v>
      </c>
      <c r="M23" s="104">
        <f>F23/V23*60</f>
        <v>3033.6448216625099</v>
      </c>
      <c r="N23" s="105">
        <f>M23/L23</f>
        <v>758.41120541562748</v>
      </c>
      <c r="O23" s="107">
        <f>L23-I23</f>
        <v>0</v>
      </c>
      <c r="P23" s="108">
        <f>N23-K23</f>
        <v>-66.588794584372522</v>
      </c>
      <c r="Q23" s="109">
        <f>N23/K23</f>
        <v>0.91928630959469992</v>
      </c>
      <c r="R23" s="303"/>
      <c r="S23" s="46">
        <v>0.34236111111111101</v>
      </c>
      <c r="T23" s="47">
        <v>0.36902777777777768</v>
      </c>
      <c r="U23" s="110">
        <v>5.7999999999999474</v>
      </c>
      <c r="V23" s="111">
        <v>38.409242627205202</v>
      </c>
      <c r="W23" s="112"/>
      <c r="X23" s="115"/>
      <c r="Y23" s="294"/>
      <c r="Z23" s="295"/>
      <c r="AA23" s="116">
        <f>M23-J23</f>
        <v>-266.35517833749009</v>
      </c>
      <c r="AB23" s="109">
        <f>M23/J23</f>
        <v>0.91928630959469992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2342</v>
      </c>
      <c r="G24" s="102">
        <f>E24*F24</f>
        <v>52273.440000000002</v>
      </c>
      <c r="H24" s="26"/>
      <c r="I24" s="103">
        <v>5</v>
      </c>
      <c r="J24" s="104">
        <v>3300</v>
      </c>
      <c r="K24" s="105">
        <f>J24/I24</f>
        <v>660</v>
      </c>
      <c r="L24" s="106">
        <v>5</v>
      </c>
      <c r="M24" s="104">
        <f>F24/V24*60</f>
        <v>2867.5725738341312</v>
      </c>
      <c r="N24" s="105">
        <f>M24/L24</f>
        <v>573.51451476682621</v>
      </c>
      <c r="O24" s="107">
        <f>L24-I24</f>
        <v>0</v>
      </c>
      <c r="P24" s="108">
        <f>N24-K24</f>
        <v>-86.48548523317379</v>
      </c>
      <c r="Q24" s="109">
        <f>N24/K24</f>
        <v>0.86896138601034278</v>
      </c>
      <c r="R24" s="303"/>
      <c r="S24" s="46">
        <v>0.37291666666666656</v>
      </c>
      <c r="T24" s="47">
        <v>0.40694444444444433</v>
      </c>
      <c r="U24" s="110">
        <v>5.5999999999999961</v>
      </c>
      <c r="V24" s="111">
        <v>49.003118973242103</v>
      </c>
      <c r="W24" s="112"/>
      <c r="X24" s="115"/>
      <c r="Y24" s="294"/>
      <c r="Z24" s="295"/>
      <c r="AA24" s="116">
        <f>M24-J24</f>
        <v>-432.42742616586884</v>
      </c>
      <c r="AB24" s="109">
        <f>M24/J24</f>
        <v>0.86896138601034278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>AVERAGE(I22:I37)</f>
        <v>4</v>
      </c>
      <c r="J38" s="136">
        <f>AVERAGE(J22:J37)</f>
        <v>3300</v>
      </c>
      <c r="K38" s="137">
        <f t="shared" ref="K38:K43" si="0">J38/I38</f>
        <v>825</v>
      </c>
      <c r="L38" s="135">
        <f>AVERAGE(L22:L37)</f>
        <v>4</v>
      </c>
      <c r="M38" s="136">
        <f>AVERAGE(M22:M37)</f>
        <v>2978.7099564180203</v>
      </c>
      <c r="N38" s="137">
        <f t="shared" ref="N38:N43" si="1">M38/L38</f>
        <v>744.67748910450507</v>
      </c>
      <c r="O38" s="138">
        <f t="shared" ref="O38:O43" si="2">L38-I38</f>
        <v>0</v>
      </c>
      <c r="P38" s="139">
        <f t="shared" ref="P38:P43" si="3">N38-K38</f>
        <v>-80.322510895494929</v>
      </c>
      <c r="Q38" s="140">
        <f t="shared" ref="Q38:Q43" si="4">N38/K38</f>
        <v>0.90263938073273342</v>
      </c>
      <c r="R38" s="304"/>
      <c r="S38" s="141">
        <v>0.31736111111111104</v>
      </c>
      <c r="T38" s="142">
        <v>0.40694444444444433</v>
      </c>
      <c r="U38" s="143"/>
      <c r="V38" s="165"/>
      <c r="W38" s="98"/>
      <c r="X38" s="68"/>
      <c r="Y38" s="290"/>
      <c r="Z38" s="291"/>
      <c r="AA38" s="167">
        <f t="shared" ref="AA38:AA43" si="5">M38-J38</f>
        <v>-321.29004358197972</v>
      </c>
      <c r="AB38" s="140">
        <f t="shared" ref="AB38:AB43" si="6">M38/J38</f>
        <v>0.90263938073273342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705</v>
      </c>
      <c r="G39" s="147">
        <f>E39*F39</f>
        <v>17498.099999999999</v>
      </c>
      <c r="H39" s="148"/>
      <c r="I39" s="149">
        <v>5</v>
      </c>
      <c r="J39" s="150">
        <v>3600</v>
      </c>
      <c r="K39" s="151">
        <f t="shared" si="0"/>
        <v>720</v>
      </c>
      <c r="L39" s="152">
        <v>5</v>
      </c>
      <c r="M39" s="150">
        <f>F39/V39*60</f>
        <v>3238.0001595422791</v>
      </c>
      <c r="N39" s="151">
        <f t="shared" si="1"/>
        <v>647.60003190845578</v>
      </c>
      <c r="O39" s="153">
        <f t="shared" si="2"/>
        <v>0</v>
      </c>
      <c r="P39" s="154">
        <f t="shared" si="3"/>
        <v>-72.399968091544224</v>
      </c>
      <c r="Q39" s="155">
        <f t="shared" si="4"/>
        <v>0.8994444887617441</v>
      </c>
      <c r="R39" s="302">
        <f>Q55</f>
        <v>0.90724293122621902</v>
      </c>
      <c r="S39" s="156">
        <v>0.25</v>
      </c>
      <c r="T39" s="157">
        <v>0.25906249999999997</v>
      </c>
      <c r="U39" s="158"/>
      <c r="V39" s="159">
        <v>13.063618874552338</v>
      </c>
      <c r="W39" s="160"/>
      <c r="X39" s="161"/>
      <c r="Y39" s="305"/>
      <c r="Z39" s="306"/>
      <c r="AA39" s="114">
        <f t="shared" si="5"/>
        <v>-361.99984045772089</v>
      </c>
      <c r="AB39" s="155">
        <f t="shared" si="6"/>
        <v>0.89944448876174421</v>
      </c>
      <c r="AC39" s="307">
        <f>AB55</f>
        <v>0.90724293122621902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779</v>
      </c>
      <c r="G40" s="102">
        <f>E40*F40</f>
        <v>14162.22</v>
      </c>
      <c r="H40" s="26"/>
      <c r="I40" s="103">
        <v>3</v>
      </c>
      <c r="J40" s="104">
        <v>3600</v>
      </c>
      <c r="K40" s="105">
        <f t="shared" si="0"/>
        <v>1200</v>
      </c>
      <c r="L40" s="106">
        <v>3</v>
      </c>
      <c r="M40" s="104">
        <f>F40/V40*60</f>
        <v>3240.4432394521164</v>
      </c>
      <c r="N40" s="105">
        <f t="shared" si="1"/>
        <v>1080.1477464840389</v>
      </c>
      <c r="O40" s="107">
        <f t="shared" si="2"/>
        <v>0</v>
      </c>
      <c r="P40" s="108">
        <f t="shared" si="3"/>
        <v>-119.85225351596114</v>
      </c>
      <c r="Q40" s="109">
        <f t="shared" si="4"/>
        <v>0.90012312207003242</v>
      </c>
      <c r="R40" s="303"/>
      <c r="S40" s="46">
        <v>0.26944444444444449</v>
      </c>
      <c r="T40" s="47">
        <v>0.27945601851851853</v>
      </c>
      <c r="U40" s="110">
        <v>14.950000000000099</v>
      </c>
      <c r="V40" s="111">
        <v>14.4239526960215</v>
      </c>
      <c r="W40" s="112"/>
      <c r="X40" s="115"/>
      <c r="Y40" s="294"/>
      <c r="Z40" s="295"/>
      <c r="AA40" s="116">
        <f t="shared" si="5"/>
        <v>-359.55676054788364</v>
      </c>
      <c r="AB40" s="109">
        <f t="shared" si="6"/>
        <v>0.90012312207003231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1293</v>
      </c>
      <c r="G41" s="102">
        <f>E41*F41</f>
        <v>22071.510000000002</v>
      </c>
      <c r="H41" s="26"/>
      <c r="I41" s="103">
        <v>3</v>
      </c>
      <c r="J41" s="104">
        <v>3300</v>
      </c>
      <c r="K41" s="105">
        <f t="shared" si="0"/>
        <v>1100</v>
      </c>
      <c r="L41" s="106">
        <v>3</v>
      </c>
      <c r="M41" s="104">
        <f>F41/V41*60</f>
        <v>3035.0493734666616</v>
      </c>
      <c r="N41" s="105">
        <f t="shared" si="1"/>
        <v>1011.6831244888872</v>
      </c>
      <c r="O41" s="107">
        <f t="shared" si="2"/>
        <v>0</v>
      </c>
      <c r="P41" s="108">
        <f t="shared" si="3"/>
        <v>-88.316875511112812</v>
      </c>
      <c r="Q41" s="109">
        <f t="shared" si="4"/>
        <v>0.9197119313535338</v>
      </c>
      <c r="R41" s="303"/>
      <c r="S41" s="46">
        <v>0.28958333333333341</v>
      </c>
      <c r="T41" s="47">
        <v>0.30732638888888897</v>
      </c>
      <c r="U41" s="110">
        <v>14.583333333333428</v>
      </c>
      <c r="V41" s="111">
        <v>25.561363409184811</v>
      </c>
      <c r="W41" s="112"/>
      <c r="X41" s="115"/>
      <c r="Y41" s="294"/>
      <c r="Z41" s="295"/>
      <c r="AA41" s="116">
        <f t="shared" si="5"/>
        <v>-264.95062653333844</v>
      </c>
      <c r="AB41" s="109">
        <f t="shared" si="6"/>
        <v>0.9197119313535338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3075</v>
      </c>
      <c r="G42" s="102">
        <f>E42*F42</f>
        <v>43142.25</v>
      </c>
      <c r="H42" s="26"/>
      <c r="I42" s="103">
        <v>3</v>
      </c>
      <c r="J42" s="104">
        <v>3000</v>
      </c>
      <c r="K42" s="105">
        <f t="shared" si="0"/>
        <v>1000</v>
      </c>
      <c r="L42" s="106">
        <v>3</v>
      </c>
      <c r="M42" s="104">
        <f>F42/V42*60</f>
        <v>2760.8161146167417</v>
      </c>
      <c r="N42" s="105">
        <f t="shared" si="1"/>
        <v>920.27203820558054</v>
      </c>
      <c r="O42" s="107">
        <f t="shared" si="2"/>
        <v>0</v>
      </c>
      <c r="P42" s="108">
        <f t="shared" si="3"/>
        <v>-79.727961794419457</v>
      </c>
      <c r="Q42" s="109">
        <f t="shared" si="4"/>
        <v>0.92027203820558057</v>
      </c>
      <c r="R42" s="303"/>
      <c r="S42" s="46">
        <v>0.3173611111111112</v>
      </c>
      <c r="T42" s="47">
        <v>0.36376157407407417</v>
      </c>
      <c r="U42" s="110">
        <v>15</v>
      </c>
      <c r="V42" s="111">
        <v>66.828065448905278</v>
      </c>
      <c r="W42" s="112"/>
      <c r="X42" s="115"/>
      <c r="Y42" s="294"/>
      <c r="Z42" s="295"/>
      <c r="AA42" s="116">
        <f t="shared" si="5"/>
        <v>-239.18388538325826</v>
      </c>
      <c r="AB42" s="109">
        <f t="shared" si="6"/>
        <v>0.92027203820558057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4327</v>
      </c>
      <c r="G43" s="102">
        <f>E43*F43</f>
        <v>61789.56</v>
      </c>
      <c r="H43" s="13"/>
      <c r="I43" s="103">
        <v>3</v>
      </c>
      <c r="J43" s="104">
        <v>3600</v>
      </c>
      <c r="K43" s="105">
        <f t="shared" si="0"/>
        <v>1200</v>
      </c>
      <c r="L43" s="106">
        <v>3</v>
      </c>
      <c r="M43" s="104">
        <f>F43/V43*60</f>
        <v>3239.5452368905453</v>
      </c>
      <c r="N43" s="105">
        <f t="shared" si="1"/>
        <v>1079.8484122968484</v>
      </c>
      <c r="O43" s="107">
        <f t="shared" si="2"/>
        <v>0</v>
      </c>
      <c r="P43" s="108">
        <f t="shared" si="3"/>
        <v>-120.15158770315156</v>
      </c>
      <c r="Q43" s="109">
        <f t="shared" si="4"/>
        <v>0.89987367691404041</v>
      </c>
      <c r="R43" s="303"/>
      <c r="S43" s="46">
        <v>0.37361111111111123</v>
      </c>
      <c r="T43" s="47">
        <v>0.4292592592592594</v>
      </c>
      <c r="U43" s="110">
        <v>15</v>
      </c>
      <c r="V43" s="111">
        <v>80.140878121891703</v>
      </c>
      <c r="W43" s="112"/>
      <c r="X43" s="115"/>
      <c r="Y43" s="294"/>
      <c r="Z43" s="295"/>
      <c r="AA43" s="116">
        <f t="shared" si="5"/>
        <v>-360.45476310945469</v>
      </c>
      <c r="AB43" s="109">
        <f t="shared" si="6"/>
        <v>0.89987367691404041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>AVERAGE(I39:I54)</f>
        <v>3.4</v>
      </c>
      <c r="J55" s="136">
        <f>AVERAGE(J39:J54)</f>
        <v>3420</v>
      </c>
      <c r="K55" s="137">
        <f t="shared" ref="K55:K62" si="7">J55/I55</f>
        <v>1005.8823529411765</v>
      </c>
      <c r="L55" s="135">
        <f>AVERAGE(L39:L54)</f>
        <v>3.4</v>
      </c>
      <c r="M55" s="136">
        <f>AVERAGE(M39:M54)</f>
        <v>3102.7708247936689</v>
      </c>
      <c r="N55" s="137">
        <f t="shared" ref="N55:N62" si="8">M55/L55</f>
        <v>912.57965435107917</v>
      </c>
      <c r="O55" s="138">
        <f t="shared" ref="O55:O62" si="9">L55-I55</f>
        <v>0</v>
      </c>
      <c r="P55" s="139">
        <f t="shared" ref="P55:P62" si="10">N55-K55</f>
        <v>-93.302698590097293</v>
      </c>
      <c r="Q55" s="140">
        <f t="shared" ref="Q55:Q62" si="11">N55/K55</f>
        <v>0.90724293122621902</v>
      </c>
      <c r="R55" s="304"/>
      <c r="S55" s="141">
        <v>0.25</v>
      </c>
      <c r="T55" s="142">
        <v>0.4292592592592594</v>
      </c>
      <c r="U55" s="143"/>
      <c r="V55" s="165"/>
      <c r="W55" s="98"/>
      <c r="X55" s="68"/>
      <c r="Y55" s="290"/>
      <c r="Z55" s="291"/>
      <c r="AA55" s="167">
        <f t="shared" ref="AA55:AA62" si="12">M55-J55</f>
        <v>-317.22917520633109</v>
      </c>
      <c r="AB55" s="140">
        <f t="shared" ref="AB55:AB62" si="13">M55/J55</f>
        <v>0.90724293122621902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536</v>
      </c>
      <c r="G56" s="147">
        <f t="shared" ref="G56:G62" si="14">E56*F56</f>
        <v>13416.08</v>
      </c>
      <c r="H56" s="148"/>
      <c r="I56" s="149">
        <v>5</v>
      </c>
      <c r="J56" s="150">
        <v>3600</v>
      </c>
      <c r="K56" s="151">
        <f t="shared" si="7"/>
        <v>720</v>
      </c>
      <c r="L56" s="152">
        <v>5</v>
      </c>
      <c r="M56" s="150">
        <f t="shared" ref="M56:M62" si="15">F56/V56*60</f>
        <v>3234.7461454594445</v>
      </c>
      <c r="N56" s="151">
        <f t="shared" si="8"/>
        <v>646.94922909188892</v>
      </c>
      <c r="O56" s="153">
        <f t="shared" si="9"/>
        <v>0</v>
      </c>
      <c r="P56" s="154">
        <f t="shared" si="10"/>
        <v>-73.050770908111076</v>
      </c>
      <c r="Q56" s="155">
        <f t="shared" si="11"/>
        <v>0.89854059596095681</v>
      </c>
      <c r="R56" s="302">
        <f>Q72</f>
        <v>0.90178735519102604</v>
      </c>
      <c r="S56" s="156">
        <v>0.25</v>
      </c>
      <c r="T56" s="157">
        <v>0.25689814814814815</v>
      </c>
      <c r="U56" s="158"/>
      <c r="V56" s="159">
        <v>9.9420475529872476</v>
      </c>
      <c r="W56" s="157"/>
      <c r="X56" s="168"/>
      <c r="Y56" s="305"/>
      <c r="Z56" s="306"/>
      <c r="AA56" s="114">
        <f t="shared" si="12"/>
        <v>-365.25385454055549</v>
      </c>
      <c r="AB56" s="155">
        <f t="shared" si="13"/>
        <v>0.89854059596095681</v>
      </c>
      <c r="AC56" s="307">
        <f>AB72</f>
        <v>0.90178735519102593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862</v>
      </c>
      <c r="G57" s="102">
        <f t="shared" si="14"/>
        <v>17860.64</v>
      </c>
      <c r="H57" s="26"/>
      <c r="I57" s="103">
        <v>3</v>
      </c>
      <c r="J57" s="104">
        <v>3600</v>
      </c>
      <c r="K57" s="105">
        <f t="shared" si="7"/>
        <v>1200</v>
      </c>
      <c r="L57" s="106">
        <v>3</v>
      </c>
      <c r="M57" s="104">
        <f t="shared" si="15"/>
        <v>3236.3021788779201</v>
      </c>
      <c r="N57" s="105">
        <f t="shared" si="8"/>
        <v>1078.7673929593068</v>
      </c>
      <c r="O57" s="107">
        <f t="shared" si="9"/>
        <v>0</v>
      </c>
      <c r="P57" s="108">
        <f t="shared" si="10"/>
        <v>-121.23260704069321</v>
      </c>
      <c r="Q57" s="109">
        <f t="shared" si="11"/>
        <v>0.89897282746608898</v>
      </c>
      <c r="R57" s="303"/>
      <c r="S57" s="46">
        <v>0.26666666666666666</v>
      </c>
      <c r="T57" s="47">
        <v>0.2777546296296296</v>
      </c>
      <c r="U57" s="110">
        <v>15</v>
      </c>
      <c r="V57" s="111">
        <v>15.9812023542042</v>
      </c>
      <c r="W57" s="112"/>
      <c r="X57" s="13"/>
      <c r="Y57" s="294"/>
      <c r="Z57" s="295"/>
      <c r="AA57" s="116">
        <f t="shared" si="12"/>
        <v>-363.69782112207986</v>
      </c>
      <c r="AB57" s="109">
        <f t="shared" si="13"/>
        <v>0.89897282746608898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1349</v>
      </c>
      <c r="G58" s="102">
        <f t="shared" si="14"/>
        <v>24524.82</v>
      </c>
      <c r="H58" s="26"/>
      <c r="I58" s="103">
        <v>3</v>
      </c>
      <c r="J58" s="104">
        <v>3600</v>
      </c>
      <c r="K58" s="105">
        <f t="shared" si="7"/>
        <v>1200</v>
      </c>
      <c r="L58" s="106">
        <v>3</v>
      </c>
      <c r="M58" s="104">
        <f t="shared" si="15"/>
        <v>3237.0756310719194</v>
      </c>
      <c r="N58" s="105">
        <f t="shared" si="8"/>
        <v>1079.0252103573064</v>
      </c>
      <c r="O58" s="107">
        <f t="shared" si="9"/>
        <v>0</v>
      </c>
      <c r="P58" s="108">
        <f t="shared" si="10"/>
        <v>-120.97478964269362</v>
      </c>
      <c r="Q58" s="109">
        <f t="shared" si="11"/>
        <v>0.89918767529775534</v>
      </c>
      <c r="R58" s="303"/>
      <c r="S58" s="46">
        <v>0.28819444444444448</v>
      </c>
      <c r="T58" s="47">
        <v>0.30555555555555558</v>
      </c>
      <c r="U58" s="110">
        <v>15.033333333333418</v>
      </c>
      <c r="V58" s="111">
        <v>25.00404971174482</v>
      </c>
      <c r="W58" s="112"/>
      <c r="X58" s="13"/>
      <c r="Y58" s="294"/>
      <c r="Z58" s="295"/>
      <c r="AA58" s="116">
        <f t="shared" si="12"/>
        <v>-362.92436892808064</v>
      </c>
      <c r="AB58" s="109">
        <f t="shared" si="13"/>
        <v>0.89918767529775534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1066</v>
      </c>
      <c r="G59" s="102">
        <f t="shared" si="14"/>
        <v>31980</v>
      </c>
      <c r="H59" s="26"/>
      <c r="I59" s="103">
        <v>4</v>
      </c>
      <c r="J59" s="104">
        <v>3600</v>
      </c>
      <c r="K59" s="105">
        <f t="shared" si="7"/>
        <v>900</v>
      </c>
      <c r="L59" s="106">
        <v>4</v>
      </c>
      <c r="M59" s="104">
        <f t="shared" si="15"/>
        <v>3235.4706743701649</v>
      </c>
      <c r="N59" s="105">
        <f t="shared" si="8"/>
        <v>808.86766859254124</v>
      </c>
      <c r="O59" s="107">
        <f t="shared" si="9"/>
        <v>0</v>
      </c>
      <c r="P59" s="108">
        <f t="shared" si="10"/>
        <v>-91.132331407458764</v>
      </c>
      <c r="Q59" s="109">
        <f t="shared" si="11"/>
        <v>0.89874185399171247</v>
      </c>
      <c r="R59" s="303"/>
      <c r="S59" s="46">
        <v>0.31597222222222227</v>
      </c>
      <c r="T59" s="47">
        <v>0.32969907407407412</v>
      </c>
      <c r="U59" s="110">
        <v>15.000000000000027</v>
      </c>
      <c r="V59" s="111">
        <v>19.768375744110497</v>
      </c>
      <c r="W59" s="112"/>
      <c r="X59" s="115"/>
      <c r="Y59" s="294"/>
      <c r="Z59" s="295"/>
      <c r="AA59" s="116">
        <f t="shared" si="12"/>
        <v>-364.52932562983506</v>
      </c>
      <c r="AB59" s="109">
        <f t="shared" si="13"/>
        <v>0.89874185399171247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955</v>
      </c>
      <c r="G60" s="102">
        <f t="shared" si="14"/>
        <v>28650</v>
      </c>
      <c r="H60" s="13"/>
      <c r="I60" s="103">
        <v>4</v>
      </c>
      <c r="J60" s="104">
        <v>3300</v>
      </c>
      <c r="K60" s="105">
        <f t="shared" si="7"/>
        <v>825</v>
      </c>
      <c r="L60" s="106">
        <v>4</v>
      </c>
      <c r="M60" s="104">
        <f t="shared" si="15"/>
        <v>3035.2279198342385</v>
      </c>
      <c r="N60" s="105">
        <f t="shared" si="8"/>
        <v>758.80697995855962</v>
      </c>
      <c r="O60" s="107">
        <f t="shared" si="9"/>
        <v>0</v>
      </c>
      <c r="P60" s="108">
        <f t="shared" si="10"/>
        <v>-66.193020041440377</v>
      </c>
      <c r="Q60" s="109">
        <f t="shared" si="11"/>
        <v>0.91976603631340559</v>
      </c>
      <c r="R60" s="303"/>
      <c r="S60" s="46">
        <v>0.3395833333333334</v>
      </c>
      <c r="T60" s="47">
        <v>0.35268518518518527</v>
      </c>
      <c r="U60" s="110">
        <v>15</v>
      </c>
      <c r="V60" s="111">
        <v>18.8783187007351</v>
      </c>
      <c r="W60" s="112"/>
      <c r="X60" s="115"/>
      <c r="Y60" s="294"/>
      <c r="Z60" s="295"/>
      <c r="AA60" s="116">
        <f t="shared" si="12"/>
        <v>-264.77208016576151</v>
      </c>
      <c r="AB60" s="109">
        <f t="shared" si="13"/>
        <v>0.91976603631340559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1472</v>
      </c>
      <c r="G61" s="120">
        <f t="shared" si="14"/>
        <v>40450.559999999998</v>
      </c>
      <c r="H61" s="121"/>
      <c r="I61" s="103">
        <v>5</v>
      </c>
      <c r="J61" s="104">
        <v>3600</v>
      </c>
      <c r="K61" s="105">
        <f t="shared" si="7"/>
        <v>720</v>
      </c>
      <c r="L61" s="106">
        <v>5</v>
      </c>
      <c r="M61" s="104">
        <f t="shared" si="15"/>
        <v>3235.6858765915877</v>
      </c>
      <c r="N61" s="105">
        <f t="shared" si="8"/>
        <v>647.13717531831753</v>
      </c>
      <c r="O61" s="107">
        <f t="shared" si="9"/>
        <v>0</v>
      </c>
      <c r="P61" s="108">
        <f t="shared" si="10"/>
        <v>-72.862824681682469</v>
      </c>
      <c r="Q61" s="109">
        <f t="shared" si="11"/>
        <v>0.89880163238655209</v>
      </c>
      <c r="R61" s="303"/>
      <c r="S61" s="46">
        <v>0.3625000000000001</v>
      </c>
      <c r="T61" s="119">
        <v>0.38144675925925936</v>
      </c>
      <c r="U61" s="110">
        <v>15</v>
      </c>
      <c r="V61" s="111">
        <v>27.29560389002738</v>
      </c>
      <c r="W61" s="112"/>
      <c r="X61" s="49"/>
      <c r="Y61" s="294"/>
      <c r="Z61" s="295"/>
      <c r="AA61" s="116">
        <f t="shared" si="12"/>
        <v>-364.31412340841234</v>
      </c>
      <c r="AB61" s="109">
        <f t="shared" si="13"/>
        <v>0.89880163238655209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3517</v>
      </c>
      <c r="G62" s="120">
        <f t="shared" si="14"/>
        <v>58593.22</v>
      </c>
      <c r="H62" s="61"/>
      <c r="I62" s="103">
        <v>5</v>
      </c>
      <c r="J62" s="104">
        <v>3600</v>
      </c>
      <c r="K62" s="105">
        <f t="shared" si="7"/>
        <v>720</v>
      </c>
      <c r="L62" s="106">
        <v>5</v>
      </c>
      <c r="M62" s="104">
        <f t="shared" si="15"/>
        <v>3239.9967180512685</v>
      </c>
      <c r="N62" s="105">
        <f t="shared" si="8"/>
        <v>647.99934361025373</v>
      </c>
      <c r="O62" s="122">
        <f t="shared" si="9"/>
        <v>0</v>
      </c>
      <c r="P62" s="123">
        <f t="shared" si="10"/>
        <v>-72.000656389746268</v>
      </c>
      <c r="Q62" s="124">
        <f t="shared" si="11"/>
        <v>0.89999908834757458</v>
      </c>
      <c r="R62" s="303"/>
      <c r="S62" s="46">
        <v>0.39166666666666677</v>
      </c>
      <c r="T62" s="119">
        <v>0.43688657407407416</v>
      </c>
      <c r="U62" s="110">
        <v>14.716666666666676</v>
      </c>
      <c r="V62" s="111">
        <v>65.129695602568475</v>
      </c>
      <c r="W62" s="112"/>
      <c r="X62" s="115"/>
      <c r="Y62" s="294"/>
      <c r="Z62" s="295"/>
      <c r="AA62" s="116">
        <f t="shared" si="12"/>
        <v>-360.00328194873146</v>
      </c>
      <c r="AB62" s="109">
        <f t="shared" si="13"/>
        <v>0.89999908834757458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>AVERAGE(I56:I71)</f>
        <v>4.1428571428571432</v>
      </c>
      <c r="J72" s="136">
        <f>AVERAGE(J56:J71)</f>
        <v>3557.1428571428573</v>
      </c>
      <c r="K72" s="137">
        <f>J72/I72</f>
        <v>858.62068965517233</v>
      </c>
      <c r="L72" s="135">
        <f>AVERAGE(L56:L71)</f>
        <v>4.1428571428571432</v>
      </c>
      <c r="M72" s="136">
        <f>AVERAGE(M56:M71)</f>
        <v>3207.7864491795067</v>
      </c>
      <c r="N72" s="137">
        <f>M72/L72</f>
        <v>774.29328083643259</v>
      </c>
      <c r="O72" s="138">
        <f>L72-I72</f>
        <v>0</v>
      </c>
      <c r="P72" s="139">
        <f>N72-K72</f>
        <v>-84.327408818739741</v>
      </c>
      <c r="Q72" s="140">
        <f>N72/K72</f>
        <v>0.90178735519102604</v>
      </c>
      <c r="R72" s="304"/>
      <c r="S72" s="141">
        <v>0.25</v>
      </c>
      <c r="T72" s="142">
        <v>0.43688657407407416</v>
      </c>
      <c r="U72" s="143"/>
      <c r="V72" s="165"/>
      <c r="W72" s="166"/>
      <c r="X72" s="137"/>
      <c r="Y72" s="290"/>
      <c r="Z72" s="291"/>
      <c r="AA72" s="167">
        <f>M72-J72</f>
        <v>-349.35640796335065</v>
      </c>
      <c r="AB72" s="140">
        <f>M72/J72</f>
        <v>0.90178735519102593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915</v>
      </c>
      <c r="G73" s="147">
        <f>E73*F73</f>
        <v>26141.55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3121.7053066443632</v>
      </c>
      <c r="N73" s="151">
        <f>M73/L73</f>
        <v>260.14210888703025</v>
      </c>
      <c r="O73" s="153">
        <f>L73-I73</f>
        <v>0</v>
      </c>
      <c r="P73" s="154">
        <f>N73-K73</f>
        <v>-39.857891112969753</v>
      </c>
      <c r="Q73" s="155">
        <f>N73/K73</f>
        <v>0.86714036295676744</v>
      </c>
      <c r="R73" s="302">
        <f>Q89</f>
        <v>0.89309009609271683</v>
      </c>
      <c r="S73" s="156">
        <v>0.70833333333333337</v>
      </c>
      <c r="T73" s="157">
        <v>0.72054398148148147</v>
      </c>
      <c r="U73" s="158"/>
      <c r="V73" s="159">
        <v>17.586541523682147</v>
      </c>
      <c r="W73" s="157"/>
      <c r="X73" s="168"/>
      <c r="Y73" s="305"/>
      <c r="Z73" s="306"/>
      <c r="AA73" s="114">
        <f>M73-J73</f>
        <v>-478.29469335563681</v>
      </c>
      <c r="AB73" s="155">
        <f>M73/J73</f>
        <v>0.86714036295676755</v>
      </c>
      <c r="AC73" s="307">
        <f>AB89</f>
        <v>0.89309009609271683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188</v>
      </c>
      <c r="G74" s="102">
        <f>E74*F74</f>
        <v>3329.48</v>
      </c>
      <c r="H74" s="26"/>
      <c r="I74" s="103">
        <v>5</v>
      </c>
      <c r="J74" s="104">
        <v>3600</v>
      </c>
      <c r="K74" s="105">
        <f>J74/I74</f>
        <v>720</v>
      </c>
      <c r="L74" s="106">
        <v>5</v>
      </c>
      <c r="M74" s="104">
        <f>F74/V74*60</f>
        <v>3261.6084127400927</v>
      </c>
      <c r="N74" s="105">
        <f>M74/L74</f>
        <v>652.32168254801854</v>
      </c>
      <c r="O74" s="107">
        <f>L74-I74</f>
        <v>0</v>
      </c>
      <c r="P74" s="108">
        <f>N74-K74</f>
        <v>-67.678317451981457</v>
      </c>
      <c r="Q74" s="109">
        <f>N74/K74</f>
        <v>0.90600233687224796</v>
      </c>
      <c r="R74" s="303"/>
      <c r="S74" s="46">
        <v>0.72361111111111109</v>
      </c>
      <c r="T74" s="47">
        <v>0.72600694444444447</v>
      </c>
      <c r="U74" s="110">
        <v>5</v>
      </c>
      <c r="V74" s="111">
        <v>3.4584163923355895</v>
      </c>
      <c r="W74" s="112"/>
      <c r="X74" s="13"/>
      <c r="Y74" s="294"/>
      <c r="Z74" s="295"/>
      <c r="AA74" s="116">
        <f>M74-J74</f>
        <v>-338.39158725990728</v>
      </c>
      <c r="AB74" s="109">
        <f>M74/J74</f>
        <v>0.90600233687224796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516</v>
      </c>
      <c r="G75" s="102">
        <f>E75*F75</f>
        <v>9762.7200000000012</v>
      </c>
      <c r="H75" s="26"/>
      <c r="I75" s="103">
        <v>5</v>
      </c>
      <c r="J75" s="104">
        <v>3600</v>
      </c>
      <c r="K75" s="105">
        <f>J75/I75</f>
        <v>720</v>
      </c>
      <c r="L75" s="106">
        <v>5</v>
      </c>
      <c r="M75" s="104">
        <f>F75/V75*60</f>
        <v>3262.0593184168865</v>
      </c>
      <c r="N75" s="105">
        <f>M75/L75</f>
        <v>652.41186368337731</v>
      </c>
      <c r="O75" s="107">
        <f>L75-I75</f>
        <v>0</v>
      </c>
      <c r="P75" s="108">
        <f>N75-K75</f>
        <v>-67.588136316622695</v>
      </c>
      <c r="Q75" s="109">
        <f>N75/K75</f>
        <v>0.9061275884491351</v>
      </c>
      <c r="R75" s="303"/>
      <c r="S75" s="46">
        <v>0.72916666666666663</v>
      </c>
      <c r="T75" s="47">
        <v>0.73575231481481473</v>
      </c>
      <c r="U75" s="110">
        <v>4.5499999999999119</v>
      </c>
      <c r="V75" s="111">
        <v>9.4909371589923239</v>
      </c>
      <c r="W75" s="112"/>
      <c r="X75" s="13"/>
      <c r="Y75" s="294"/>
      <c r="Z75" s="295"/>
      <c r="AA75" s="116">
        <f>M75-J75</f>
        <v>-337.94068158311347</v>
      </c>
      <c r="AB75" s="109">
        <f>M75/J75</f>
        <v>0.9061275884491351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>AVERAGE(I73:I88)</f>
        <v>7.333333333333333</v>
      </c>
      <c r="J89" s="136">
        <f>AVERAGE(J73:J88)</f>
        <v>3600</v>
      </c>
      <c r="K89" s="137">
        <f t="shared" ref="K89:K94" si="16">J89/I89</f>
        <v>490.90909090909093</v>
      </c>
      <c r="L89" s="135">
        <f>AVERAGE(L73:L88)</f>
        <v>7.333333333333333</v>
      </c>
      <c r="M89" s="136">
        <f>AVERAGE(M73:M88)</f>
        <v>3215.1243459337807</v>
      </c>
      <c r="N89" s="137">
        <f t="shared" ref="N89:N94" si="17">M89/L89</f>
        <v>438.42604717278829</v>
      </c>
      <c r="O89" s="138">
        <f t="shared" ref="O89:O94" si="18">L89-I89</f>
        <v>0</v>
      </c>
      <c r="P89" s="139">
        <f t="shared" ref="P89:P94" si="19">N89-K89</f>
        <v>-52.483043736302648</v>
      </c>
      <c r="Q89" s="140">
        <f t="shared" ref="Q89:Q94" si="20">N89/K89</f>
        <v>0.89309009609271683</v>
      </c>
      <c r="R89" s="304"/>
      <c r="S89" s="141">
        <v>0.70833333333333337</v>
      </c>
      <c r="T89" s="142">
        <v>0.73575231481481473</v>
      </c>
      <c r="U89" s="143"/>
      <c r="V89" s="165"/>
      <c r="W89" s="166"/>
      <c r="X89" s="137"/>
      <c r="Y89" s="290"/>
      <c r="Z89" s="291"/>
      <c r="AA89" s="167">
        <f t="shared" ref="AA89:AA94" si="21">M89-J89</f>
        <v>-384.87565406621934</v>
      </c>
      <c r="AB89" s="140">
        <f t="shared" ref="AB89:AB94" si="22">M89/J89</f>
        <v>0.89309009609271683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245</v>
      </c>
      <c r="G90" s="147">
        <f>E90*F90</f>
        <v>5701.15</v>
      </c>
      <c r="H90" s="148"/>
      <c r="I90" s="149">
        <v>5</v>
      </c>
      <c r="J90" s="150">
        <v>3000</v>
      </c>
      <c r="K90" s="151">
        <f t="shared" si="16"/>
        <v>600</v>
      </c>
      <c r="L90" s="152">
        <v>5</v>
      </c>
      <c r="M90" s="150">
        <f>F90/V90*60</f>
        <v>2761.4495342344417</v>
      </c>
      <c r="N90" s="151">
        <f t="shared" si="17"/>
        <v>552.28990684688836</v>
      </c>
      <c r="O90" s="153">
        <f t="shared" si="18"/>
        <v>0</v>
      </c>
      <c r="P90" s="154">
        <f t="shared" si="19"/>
        <v>-47.710093153111643</v>
      </c>
      <c r="Q90" s="155">
        <f t="shared" si="20"/>
        <v>0.92048317807814728</v>
      </c>
      <c r="R90" s="302">
        <f>Q106</f>
        <v>0.91164703855737628</v>
      </c>
      <c r="S90" s="156">
        <v>0.70833333333333337</v>
      </c>
      <c r="T90" s="157">
        <v>0.71202546296296299</v>
      </c>
      <c r="U90" s="158"/>
      <c r="V90" s="159">
        <v>5.3232911982493603</v>
      </c>
      <c r="W90" s="160"/>
      <c r="X90" s="161"/>
      <c r="Y90" s="305"/>
      <c r="Z90" s="306"/>
      <c r="AA90" s="114">
        <f t="shared" si="21"/>
        <v>-238.55046576555833</v>
      </c>
      <c r="AB90" s="155">
        <f t="shared" si="22"/>
        <v>0.92048317807814717</v>
      </c>
      <c r="AC90" s="307">
        <f>AB106</f>
        <v>0.91164703855737639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811</v>
      </c>
      <c r="G91" s="102">
        <f>E91*F91</f>
        <v>19901.939999999999</v>
      </c>
      <c r="H91" s="26"/>
      <c r="I91" s="103">
        <v>4</v>
      </c>
      <c r="J91" s="104">
        <v>3000</v>
      </c>
      <c r="K91" s="105">
        <f t="shared" si="16"/>
        <v>750</v>
      </c>
      <c r="L91" s="106">
        <v>4</v>
      </c>
      <c r="M91" s="104">
        <f>F91/V91*60</f>
        <v>2759.9535515561906</v>
      </c>
      <c r="N91" s="105">
        <f t="shared" si="17"/>
        <v>689.98838788904766</v>
      </c>
      <c r="O91" s="107">
        <f t="shared" si="18"/>
        <v>0</v>
      </c>
      <c r="P91" s="108">
        <f t="shared" si="19"/>
        <v>-60.011612110952342</v>
      </c>
      <c r="Q91" s="109">
        <f t="shared" si="20"/>
        <v>0.91998451718539687</v>
      </c>
      <c r="R91" s="303"/>
      <c r="S91" s="46">
        <v>0.71527777777777779</v>
      </c>
      <c r="T91" s="47">
        <v>0.72751157407407407</v>
      </c>
      <c r="U91" s="110">
        <v>4.6833333333333194</v>
      </c>
      <c r="V91" s="111">
        <v>17.630731492768501</v>
      </c>
      <c r="W91" s="112"/>
      <c r="X91" s="115"/>
      <c r="Y91" s="294"/>
      <c r="Z91" s="295"/>
      <c r="AA91" s="116">
        <f t="shared" si="21"/>
        <v>-240.04644844380937</v>
      </c>
      <c r="AB91" s="109">
        <f t="shared" si="22"/>
        <v>0.91998451718539687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710</v>
      </c>
      <c r="G92" s="102">
        <f>E92*F92</f>
        <v>17274.3</v>
      </c>
      <c r="H92" s="26"/>
      <c r="I92" s="103">
        <v>4</v>
      </c>
      <c r="J92" s="104">
        <v>3000</v>
      </c>
      <c r="K92" s="105">
        <f t="shared" si="16"/>
        <v>750</v>
      </c>
      <c r="L92" s="106">
        <v>4</v>
      </c>
      <c r="M92" s="104">
        <f>F92/V92*60</f>
        <v>2760.2950725705655</v>
      </c>
      <c r="N92" s="105">
        <f t="shared" si="17"/>
        <v>690.07376814264137</v>
      </c>
      <c r="O92" s="107">
        <f t="shared" si="18"/>
        <v>0</v>
      </c>
      <c r="P92" s="108">
        <f t="shared" si="19"/>
        <v>-59.92623185735863</v>
      </c>
      <c r="Q92" s="109">
        <f t="shared" si="20"/>
        <v>0.92009835752352187</v>
      </c>
      <c r="R92" s="303"/>
      <c r="S92" s="46">
        <v>0.73055555555555551</v>
      </c>
      <c r="T92" s="47">
        <v>0.741261574074074</v>
      </c>
      <c r="U92" s="110">
        <v>5</v>
      </c>
      <c r="V92" s="111">
        <v>15.433132647057228</v>
      </c>
      <c r="W92" s="112"/>
      <c r="X92" s="115"/>
      <c r="Y92" s="294"/>
      <c r="Z92" s="295"/>
      <c r="AA92" s="116">
        <f t="shared" si="21"/>
        <v>-239.70492742943452</v>
      </c>
      <c r="AB92" s="109">
        <f t="shared" si="22"/>
        <v>0.92009835752352187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2779</v>
      </c>
      <c r="G93" s="102">
        <f>E93*F93</f>
        <v>62027.28</v>
      </c>
      <c r="H93" s="26"/>
      <c r="I93" s="103">
        <v>5</v>
      </c>
      <c r="J93" s="104">
        <v>3300</v>
      </c>
      <c r="K93" s="105">
        <f t="shared" si="16"/>
        <v>660</v>
      </c>
      <c r="L93" s="106">
        <v>5</v>
      </c>
      <c r="M93" s="104">
        <f>F93/V93*60</f>
        <v>2906.3411081101608</v>
      </c>
      <c r="N93" s="105">
        <f t="shared" si="17"/>
        <v>581.26822162203212</v>
      </c>
      <c r="O93" s="107">
        <f t="shared" si="18"/>
        <v>0</v>
      </c>
      <c r="P93" s="108">
        <f t="shared" si="19"/>
        <v>-78.731778377967885</v>
      </c>
      <c r="Q93" s="109">
        <f t="shared" si="20"/>
        <v>0.8807094267000487</v>
      </c>
      <c r="R93" s="303"/>
      <c r="S93" s="46">
        <v>0.74444444444444435</v>
      </c>
      <c r="T93" s="47">
        <v>0.78428240740740729</v>
      </c>
      <c r="U93" s="110">
        <v>4.5833333333333037</v>
      </c>
      <c r="V93" s="111">
        <v>57.371104697487546</v>
      </c>
      <c r="W93" s="112"/>
      <c r="X93" s="115"/>
      <c r="Y93" s="294"/>
      <c r="Z93" s="295"/>
      <c r="AA93" s="116">
        <f t="shared" si="21"/>
        <v>-393.6588918898392</v>
      </c>
      <c r="AB93" s="109">
        <f t="shared" si="22"/>
        <v>0.8807094267000487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3388</v>
      </c>
      <c r="G94" s="102">
        <f>E94*F94</f>
        <v>60611.32</v>
      </c>
      <c r="H94" s="13"/>
      <c r="I94" s="103">
        <v>4</v>
      </c>
      <c r="J94" s="104">
        <v>3300</v>
      </c>
      <c r="K94" s="105">
        <f t="shared" si="16"/>
        <v>825</v>
      </c>
      <c r="L94" s="106">
        <v>4</v>
      </c>
      <c r="M94" s="104">
        <f>F94/V94*60</f>
        <v>3033.6545350237138</v>
      </c>
      <c r="N94" s="105">
        <f t="shared" si="17"/>
        <v>758.41363375592846</v>
      </c>
      <c r="O94" s="107">
        <f t="shared" si="18"/>
        <v>0</v>
      </c>
      <c r="P94" s="108">
        <f t="shared" si="19"/>
        <v>-66.586366244071542</v>
      </c>
      <c r="Q94" s="109">
        <f t="shared" si="20"/>
        <v>0.9192892530374891</v>
      </c>
      <c r="R94" s="303"/>
      <c r="S94" s="46">
        <v>0.78749999999999987</v>
      </c>
      <c r="T94" s="47">
        <v>0.83402777777777759</v>
      </c>
      <c r="U94" s="110">
        <v>4.6333333333333115</v>
      </c>
      <c r="V94" s="111">
        <v>67.008289062950595</v>
      </c>
      <c r="W94" s="112"/>
      <c r="X94" s="115"/>
      <c r="Y94" s="294"/>
      <c r="Z94" s="295"/>
      <c r="AA94" s="116">
        <f t="shared" si="21"/>
        <v>-266.34546497628617</v>
      </c>
      <c r="AB94" s="109">
        <f t="shared" si="22"/>
        <v>0.9192892530374891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>AVERAGE(I90:I105)</f>
        <v>4.4000000000000004</v>
      </c>
      <c r="J106" s="136">
        <f>AVERAGE(J90:J105)</f>
        <v>3120</v>
      </c>
      <c r="K106" s="137">
        <f t="shared" ref="K106:K112" si="23">J106/I106</f>
        <v>709.09090909090901</v>
      </c>
      <c r="L106" s="135">
        <f>AVERAGE(L90:L105)</f>
        <v>4.4000000000000004</v>
      </c>
      <c r="M106" s="136">
        <f>AVERAGE(M90:M105)</f>
        <v>2844.3387602990142</v>
      </c>
      <c r="N106" s="137">
        <f t="shared" ref="N106:N112" si="24">M106/L106</f>
        <v>646.44062734068496</v>
      </c>
      <c r="O106" s="138">
        <f t="shared" ref="O106:O112" si="25">L106-I106</f>
        <v>0</v>
      </c>
      <c r="P106" s="139">
        <f t="shared" ref="P106:P112" si="26">N106-K106</f>
        <v>-62.650281750224053</v>
      </c>
      <c r="Q106" s="140">
        <f t="shared" ref="Q106:Q112" si="27">N106/K106</f>
        <v>0.91164703855737628</v>
      </c>
      <c r="R106" s="304"/>
      <c r="S106" s="141">
        <v>0.70833333333333337</v>
      </c>
      <c r="T106" s="142">
        <v>0.83402777777777759</v>
      </c>
      <c r="U106" s="143"/>
      <c r="V106" s="165"/>
      <c r="W106" s="98"/>
      <c r="X106" s="68"/>
      <c r="Y106" s="290"/>
      <c r="Z106" s="291"/>
      <c r="AA106" s="167">
        <f t="shared" ref="AA106:AA112" si="28">M106-J106</f>
        <v>-275.66123970098579</v>
      </c>
      <c r="AB106" s="140">
        <f t="shared" ref="AB106:AB112" si="29">M106/J106</f>
        <v>0.91164703855737639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1253</v>
      </c>
      <c r="G107" s="147">
        <f t="shared" ref="G107:G112" si="30">E107*F107</f>
        <v>22779.54</v>
      </c>
      <c r="H107" s="148"/>
      <c r="I107" s="149">
        <v>3</v>
      </c>
      <c r="J107" s="150">
        <v>3000</v>
      </c>
      <c r="K107" s="151">
        <f t="shared" si="23"/>
        <v>1000</v>
      </c>
      <c r="L107" s="152">
        <v>3</v>
      </c>
      <c r="M107" s="150">
        <f t="shared" ref="M107:M112" si="31">F107/V107*60</f>
        <v>2760.2514132305532</v>
      </c>
      <c r="N107" s="151">
        <f t="shared" si="24"/>
        <v>920.08380441018437</v>
      </c>
      <c r="O107" s="153">
        <f t="shared" si="25"/>
        <v>0</v>
      </c>
      <c r="P107" s="154">
        <f t="shared" si="26"/>
        <v>-79.916195589815629</v>
      </c>
      <c r="Q107" s="155">
        <f t="shared" si="27"/>
        <v>0.92008380441018434</v>
      </c>
      <c r="R107" s="302">
        <f>Q123</f>
        <v>0.9054524207493283</v>
      </c>
      <c r="S107" s="156">
        <v>0.72777777777777786</v>
      </c>
      <c r="T107" s="157">
        <v>0.74668981481481489</v>
      </c>
      <c r="U107" s="158"/>
      <c r="V107" s="159">
        <v>27.236649400719099</v>
      </c>
      <c r="W107" s="160"/>
      <c r="X107" s="161"/>
      <c r="Y107" s="305"/>
      <c r="Z107" s="306"/>
      <c r="AA107" s="114">
        <f t="shared" si="28"/>
        <v>-239.74858676944677</v>
      </c>
      <c r="AB107" s="155">
        <f t="shared" si="29"/>
        <v>0.92008380441018445</v>
      </c>
      <c r="AC107" s="307">
        <f>AB123</f>
        <v>0.90545242074932841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771</v>
      </c>
      <c r="G108" s="102">
        <f t="shared" si="30"/>
        <v>14016.78</v>
      </c>
      <c r="H108" s="26"/>
      <c r="I108" s="103">
        <v>3</v>
      </c>
      <c r="J108" s="104">
        <v>3600</v>
      </c>
      <c r="K108" s="105">
        <f t="shared" si="23"/>
        <v>1200</v>
      </c>
      <c r="L108" s="106">
        <v>3</v>
      </c>
      <c r="M108" s="104">
        <f t="shared" si="31"/>
        <v>3237.9711194961355</v>
      </c>
      <c r="N108" s="105">
        <f t="shared" si="24"/>
        <v>1079.3237064987118</v>
      </c>
      <c r="O108" s="107">
        <f t="shared" si="25"/>
        <v>0</v>
      </c>
      <c r="P108" s="108">
        <f t="shared" si="26"/>
        <v>-120.67629350128823</v>
      </c>
      <c r="Q108" s="109">
        <f t="shared" si="27"/>
        <v>0.89943642208225982</v>
      </c>
      <c r="R108" s="303"/>
      <c r="S108" s="46">
        <v>0.75694444444444453</v>
      </c>
      <c r="T108" s="47">
        <v>0.76686342592592605</v>
      </c>
      <c r="U108" s="110">
        <v>14.766666666666683</v>
      </c>
      <c r="V108" s="111">
        <v>14.286724091349701</v>
      </c>
      <c r="W108" s="112"/>
      <c r="X108" s="115"/>
      <c r="Y108" s="294"/>
      <c r="Z108" s="295"/>
      <c r="AA108" s="116">
        <f t="shared" si="28"/>
        <v>-362.02888050386446</v>
      </c>
      <c r="AB108" s="109">
        <f t="shared" si="29"/>
        <v>0.89943642208225982</v>
      </c>
      <c r="AC108" s="308"/>
    </row>
    <row r="109" spans="1:29" ht="15.75" customHeight="1">
      <c r="A109" s="311"/>
      <c r="B109" s="99" t="s">
        <v>118</v>
      </c>
      <c r="C109" s="292" t="s">
        <v>148</v>
      </c>
      <c r="D109" s="293"/>
      <c r="E109" s="100">
        <v>25.03</v>
      </c>
      <c r="F109" s="101">
        <v>766</v>
      </c>
      <c r="G109" s="102">
        <f t="shared" si="30"/>
        <v>19172.98</v>
      </c>
      <c r="H109" s="26"/>
      <c r="I109" s="103">
        <v>5</v>
      </c>
      <c r="J109" s="104">
        <v>3600</v>
      </c>
      <c r="K109" s="105">
        <f t="shared" si="23"/>
        <v>720</v>
      </c>
      <c r="L109" s="106">
        <v>5</v>
      </c>
      <c r="M109" s="104">
        <f t="shared" si="31"/>
        <v>3237.9487436999589</v>
      </c>
      <c r="N109" s="105">
        <f t="shared" si="24"/>
        <v>647.58974873999182</v>
      </c>
      <c r="O109" s="107">
        <f t="shared" si="25"/>
        <v>0</v>
      </c>
      <c r="P109" s="108">
        <f t="shared" si="26"/>
        <v>-72.410251260008181</v>
      </c>
      <c r="Q109" s="109">
        <f t="shared" si="27"/>
        <v>0.89943020658332196</v>
      </c>
      <c r="R109" s="303"/>
      <c r="S109" s="46">
        <v>0.77708333333333335</v>
      </c>
      <c r="T109" s="47">
        <v>0.78693287037037041</v>
      </c>
      <c r="U109" s="110">
        <v>14.716666666666516</v>
      </c>
      <c r="V109" s="111">
        <v>14.194171569091038</v>
      </c>
      <c r="W109" s="112"/>
      <c r="X109" s="115"/>
      <c r="Y109" s="294"/>
      <c r="Z109" s="295"/>
      <c r="AA109" s="116">
        <f t="shared" si="28"/>
        <v>-362.05125630004113</v>
      </c>
      <c r="AB109" s="109">
        <f t="shared" si="29"/>
        <v>0.89943020658332196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2301</v>
      </c>
      <c r="G110" s="102">
        <f t="shared" si="30"/>
        <v>32858.28</v>
      </c>
      <c r="H110" s="26">
        <v>2</v>
      </c>
      <c r="I110" s="103">
        <v>3</v>
      </c>
      <c r="J110" s="104">
        <v>3600</v>
      </c>
      <c r="K110" s="105">
        <f t="shared" si="23"/>
        <v>1200</v>
      </c>
      <c r="L110" s="106">
        <v>3</v>
      </c>
      <c r="M110" s="104">
        <f t="shared" si="31"/>
        <v>3236.8403308296843</v>
      </c>
      <c r="N110" s="105">
        <f t="shared" si="24"/>
        <v>1078.9467769432281</v>
      </c>
      <c r="O110" s="107">
        <f t="shared" si="25"/>
        <v>0</v>
      </c>
      <c r="P110" s="108">
        <f t="shared" si="26"/>
        <v>-121.05322305677191</v>
      </c>
      <c r="Q110" s="109">
        <f t="shared" si="27"/>
        <v>0.89912231411935672</v>
      </c>
      <c r="R110" s="303"/>
      <c r="S110" s="46">
        <v>0.79722222222222217</v>
      </c>
      <c r="T110" s="47">
        <v>0.82684027777777769</v>
      </c>
      <c r="U110" s="110">
        <v>14.816666666666531</v>
      </c>
      <c r="V110" s="111">
        <v>42.652706308998482</v>
      </c>
      <c r="W110" s="112"/>
      <c r="X110" s="115"/>
      <c r="Y110" s="294"/>
      <c r="Z110" s="295"/>
      <c r="AA110" s="116">
        <f t="shared" si="28"/>
        <v>-363.15966917031574</v>
      </c>
      <c r="AB110" s="109">
        <f t="shared" si="29"/>
        <v>0.89912231411935672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4839</v>
      </c>
      <c r="G111" s="102">
        <f t="shared" si="30"/>
        <v>67891.17</v>
      </c>
      <c r="H111" s="13"/>
      <c r="I111" s="103">
        <v>3</v>
      </c>
      <c r="J111" s="104">
        <v>3000</v>
      </c>
      <c r="K111" s="105">
        <f t="shared" si="23"/>
        <v>1000</v>
      </c>
      <c r="L111" s="106">
        <v>3</v>
      </c>
      <c r="M111" s="104">
        <f t="shared" si="31"/>
        <v>2761.3774452002826</v>
      </c>
      <c r="N111" s="105">
        <f t="shared" si="24"/>
        <v>920.45914840009425</v>
      </c>
      <c r="O111" s="107">
        <f t="shared" si="25"/>
        <v>0</v>
      </c>
      <c r="P111" s="108">
        <f t="shared" si="26"/>
        <v>-79.54085159990575</v>
      </c>
      <c r="Q111" s="109">
        <f t="shared" si="27"/>
        <v>0.92045914840009424</v>
      </c>
      <c r="R111" s="303"/>
      <c r="S111" s="46">
        <v>0.83680555555555547</v>
      </c>
      <c r="T111" s="47">
        <v>0.90981481481481474</v>
      </c>
      <c r="U111" s="110">
        <v>15</v>
      </c>
      <c r="V111" s="111">
        <v>105.143177910958</v>
      </c>
      <c r="W111" s="112"/>
      <c r="X111" s="115"/>
      <c r="Y111" s="294"/>
      <c r="Z111" s="295"/>
      <c r="AA111" s="116">
        <f t="shared" si="28"/>
        <v>-238.62255479971736</v>
      </c>
      <c r="AB111" s="109">
        <f t="shared" si="29"/>
        <v>0.92045914840009424</v>
      </c>
      <c r="AC111" s="308"/>
    </row>
    <row r="112" spans="1:29" ht="15.75" customHeight="1">
      <c r="A112" s="311"/>
      <c r="B112" s="99" t="s">
        <v>118</v>
      </c>
      <c r="C112" s="292" t="s">
        <v>143</v>
      </c>
      <c r="D112" s="293"/>
      <c r="E112" s="100">
        <v>14.28</v>
      </c>
      <c r="F112" s="101">
        <v>3850</v>
      </c>
      <c r="G112" s="120">
        <f t="shared" si="30"/>
        <v>54978</v>
      </c>
      <c r="H112" s="121"/>
      <c r="I112" s="103">
        <v>3</v>
      </c>
      <c r="J112" s="104">
        <v>3600</v>
      </c>
      <c r="K112" s="105">
        <f t="shared" si="23"/>
        <v>1200</v>
      </c>
      <c r="L112" s="106">
        <v>3</v>
      </c>
      <c r="M112" s="104">
        <f t="shared" si="31"/>
        <v>3236.8403308296843</v>
      </c>
      <c r="N112" s="105">
        <f t="shared" si="24"/>
        <v>1078.9467769432281</v>
      </c>
      <c r="O112" s="107">
        <f t="shared" si="25"/>
        <v>0</v>
      </c>
      <c r="P112" s="108">
        <f t="shared" si="26"/>
        <v>-121.05322305677191</v>
      </c>
      <c r="Q112" s="109">
        <f t="shared" si="27"/>
        <v>0.89912231411935672</v>
      </c>
      <c r="R112" s="303"/>
      <c r="S112" s="46">
        <v>0.92013888888888873</v>
      </c>
      <c r="T112" s="119">
        <v>0.96968749999999981</v>
      </c>
      <c r="U112" s="110">
        <v>14.866666666666539</v>
      </c>
      <c r="V112" s="111">
        <v>71.365892781244739</v>
      </c>
      <c r="W112" s="112"/>
      <c r="X112" s="115"/>
      <c r="Y112" s="294"/>
      <c r="Z112" s="295"/>
      <c r="AA112" s="116">
        <f t="shared" si="28"/>
        <v>-363.15966917031574</v>
      </c>
      <c r="AB112" s="109">
        <f t="shared" si="29"/>
        <v>0.89912231411935672</v>
      </c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>AVERAGE(I107:I122)</f>
        <v>3.3333333333333335</v>
      </c>
      <c r="J123" s="136">
        <f>AVERAGE(J107:J122)</f>
        <v>3400</v>
      </c>
      <c r="K123" s="137">
        <f t="shared" ref="K123:K131" si="32">J123/I123</f>
        <v>1020</v>
      </c>
      <c r="L123" s="135">
        <f>AVERAGE(L107:L122)</f>
        <v>3.3333333333333335</v>
      </c>
      <c r="M123" s="136">
        <f>AVERAGE(M107:M122)</f>
        <v>3078.5382305477165</v>
      </c>
      <c r="N123" s="137">
        <f t="shared" ref="N123:N131" si="33">M123/L123</f>
        <v>923.56146916431487</v>
      </c>
      <c r="O123" s="138">
        <f t="shared" ref="O123:O131" si="34">L123-I123</f>
        <v>0</v>
      </c>
      <c r="P123" s="139">
        <f t="shared" ref="P123:P131" si="35">N123-K123</f>
        <v>-96.438530835685128</v>
      </c>
      <c r="Q123" s="140">
        <f t="shared" ref="Q123:Q131" si="36">N123/K123</f>
        <v>0.9054524207493283</v>
      </c>
      <c r="R123" s="304"/>
      <c r="S123" s="141">
        <v>0.72777777777777786</v>
      </c>
      <c r="T123" s="142">
        <v>0.96968749999999981</v>
      </c>
      <c r="U123" s="143"/>
      <c r="V123" s="165"/>
      <c r="W123" s="98"/>
      <c r="X123" s="68"/>
      <c r="Y123" s="290"/>
      <c r="Z123" s="291"/>
      <c r="AA123" s="167">
        <f t="shared" ref="AA123:AA131" si="37">M123-J123</f>
        <v>-321.46176945228353</v>
      </c>
      <c r="AB123" s="140">
        <f t="shared" ref="AB123:AB131" si="38">M123/J123</f>
        <v>0.90545242074932841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134</v>
      </c>
      <c r="D124" s="301"/>
      <c r="E124" s="146">
        <v>16.7</v>
      </c>
      <c r="F124" s="96">
        <v>889</v>
      </c>
      <c r="G124" s="147">
        <f t="shared" ref="G124:G131" si="39">E124*F124</f>
        <v>14846.3</v>
      </c>
      <c r="H124" s="148"/>
      <c r="I124" s="149">
        <v>3</v>
      </c>
      <c r="J124" s="150">
        <v>3600</v>
      </c>
      <c r="K124" s="151">
        <f t="shared" si="32"/>
        <v>1200</v>
      </c>
      <c r="L124" s="152">
        <v>3</v>
      </c>
      <c r="M124" s="150">
        <f t="shared" ref="M124:M131" si="40">F124/V124*60</f>
        <v>3236.4845375775703</v>
      </c>
      <c r="N124" s="151">
        <f t="shared" si="33"/>
        <v>1078.8281791925235</v>
      </c>
      <c r="O124" s="153">
        <f t="shared" si="34"/>
        <v>0</v>
      </c>
      <c r="P124" s="154">
        <f t="shared" si="35"/>
        <v>-121.17182080747648</v>
      </c>
      <c r="Q124" s="155">
        <f t="shared" si="36"/>
        <v>0.8990234826604363</v>
      </c>
      <c r="R124" s="302">
        <f>Q140</f>
        <v>0.89948612202210021</v>
      </c>
      <c r="S124" s="156">
        <v>0.72916666666666663</v>
      </c>
      <c r="T124" s="157">
        <v>0.74060185185185179</v>
      </c>
      <c r="U124" s="158"/>
      <c r="V124" s="159">
        <v>16.480844997308001</v>
      </c>
      <c r="W124" s="157"/>
      <c r="X124" s="168"/>
      <c r="Y124" s="305"/>
      <c r="Z124" s="306"/>
      <c r="AA124" s="170">
        <f t="shared" si="37"/>
        <v>-363.51546242242966</v>
      </c>
      <c r="AB124" s="155">
        <f t="shared" si="38"/>
        <v>0.89902348266043619</v>
      </c>
      <c r="AC124" s="307">
        <f>AB140</f>
        <v>0.89948612202210021</v>
      </c>
    </row>
    <row r="125" spans="1:29" ht="15.75" customHeight="1">
      <c r="A125" s="297"/>
      <c r="B125" s="99" t="s">
        <v>118</v>
      </c>
      <c r="C125" s="292" t="s">
        <v>147</v>
      </c>
      <c r="D125" s="293"/>
      <c r="E125" s="100">
        <v>24.82</v>
      </c>
      <c r="F125" s="101">
        <v>1275</v>
      </c>
      <c r="G125" s="102">
        <f t="shared" si="39"/>
        <v>31645.5</v>
      </c>
      <c r="H125" s="26"/>
      <c r="I125" s="103">
        <v>5</v>
      </c>
      <c r="J125" s="104">
        <v>3600</v>
      </c>
      <c r="K125" s="105">
        <f t="shared" si="32"/>
        <v>720</v>
      </c>
      <c r="L125" s="106">
        <v>5</v>
      </c>
      <c r="M125" s="104">
        <f t="shared" si="40"/>
        <v>3235.5678044925585</v>
      </c>
      <c r="N125" s="105">
        <f t="shared" si="33"/>
        <v>647.11356089851165</v>
      </c>
      <c r="O125" s="107">
        <f t="shared" si="34"/>
        <v>0</v>
      </c>
      <c r="P125" s="108">
        <f t="shared" si="35"/>
        <v>-72.886439101488349</v>
      </c>
      <c r="Q125" s="109">
        <f t="shared" si="36"/>
        <v>0.89876883458126622</v>
      </c>
      <c r="R125" s="303"/>
      <c r="S125" s="46">
        <v>0.75069444444444433</v>
      </c>
      <c r="T125" s="47">
        <v>0.76710648148148142</v>
      </c>
      <c r="U125" s="110">
        <v>14.53333333333326</v>
      </c>
      <c r="V125" s="111">
        <v>23.643454448329098</v>
      </c>
      <c r="W125" s="112"/>
      <c r="X125" s="13"/>
      <c r="Y125" s="294"/>
      <c r="Z125" s="295"/>
      <c r="AA125" s="171">
        <f t="shared" si="37"/>
        <v>-364.43219550744152</v>
      </c>
      <c r="AB125" s="109">
        <f t="shared" si="38"/>
        <v>0.89876883458126622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562</v>
      </c>
      <c r="G126" s="102">
        <f t="shared" si="39"/>
        <v>16860</v>
      </c>
      <c r="H126" s="26">
        <v>2</v>
      </c>
      <c r="I126" s="103">
        <v>4</v>
      </c>
      <c r="J126" s="104">
        <v>3600</v>
      </c>
      <c r="K126" s="105">
        <f t="shared" si="32"/>
        <v>900</v>
      </c>
      <c r="L126" s="106">
        <v>4</v>
      </c>
      <c r="M126" s="104">
        <f t="shared" si="40"/>
        <v>3242.742702292102</v>
      </c>
      <c r="N126" s="105">
        <f t="shared" si="33"/>
        <v>810.68567557302549</v>
      </c>
      <c r="O126" s="107">
        <f t="shared" si="34"/>
        <v>0</v>
      </c>
      <c r="P126" s="108">
        <f t="shared" si="35"/>
        <v>-89.314324426974508</v>
      </c>
      <c r="Q126" s="109">
        <f t="shared" si="36"/>
        <v>0.90076186174780615</v>
      </c>
      <c r="R126" s="303"/>
      <c r="S126" s="46">
        <v>0.77708333333333324</v>
      </c>
      <c r="T126" s="47">
        <v>0.78429398148148144</v>
      </c>
      <c r="U126" s="110">
        <v>15</v>
      </c>
      <c r="V126" s="111">
        <v>10.398604852665411</v>
      </c>
      <c r="W126" s="112"/>
      <c r="X126" s="13"/>
      <c r="Y126" s="294"/>
      <c r="Z126" s="295"/>
      <c r="AA126" s="171">
        <f t="shared" si="37"/>
        <v>-357.25729770789803</v>
      </c>
      <c r="AB126" s="109">
        <f t="shared" si="38"/>
        <v>0.90076186174780615</v>
      </c>
      <c r="AC126" s="308"/>
    </row>
    <row r="127" spans="1:29" ht="15.75" customHeight="1">
      <c r="A127" s="297"/>
      <c r="B127" s="99" t="s">
        <v>118</v>
      </c>
      <c r="C127" s="292" t="s">
        <v>145</v>
      </c>
      <c r="D127" s="293"/>
      <c r="E127" s="100">
        <v>18.18</v>
      </c>
      <c r="F127" s="101">
        <v>877</v>
      </c>
      <c r="G127" s="102">
        <f t="shared" si="39"/>
        <v>15943.86</v>
      </c>
      <c r="H127" s="26">
        <v>2</v>
      </c>
      <c r="I127" s="103">
        <v>3</v>
      </c>
      <c r="J127" s="104">
        <v>3600</v>
      </c>
      <c r="K127" s="105">
        <f t="shared" si="32"/>
        <v>1200</v>
      </c>
      <c r="L127" s="106">
        <v>3</v>
      </c>
      <c r="M127" s="104">
        <f t="shared" si="40"/>
        <v>3239.1234114390854</v>
      </c>
      <c r="N127" s="105">
        <f t="shared" si="33"/>
        <v>1079.7078038130285</v>
      </c>
      <c r="O127" s="107">
        <f t="shared" si="34"/>
        <v>0</v>
      </c>
      <c r="P127" s="108">
        <f t="shared" si="35"/>
        <v>-120.29219618697152</v>
      </c>
      <c r="Q127" s="109">
        <f t="shared" si="36"/>
        <v>0.89975650317752376</v>
      </c>
      <c r="R127" s="303"/>
      <c r="S127" s="46">
        <v>0.79444444444444429</v>
      </c>
      <c r="T127" s="47">
        <v>0.80571759259259246</v>
      </c>
      <c r="U127" s="110">
        <v>14.6166666666665</v>
      </c>
      <c r="V127" s="111">
        <v>16.245135895153147</v>
      </c>
      <c r="W127" s="112"/>
      <c r="X127" s="13"/>
      <c r="Y127" s="294"/>
      <c r="Z127" s="295"/>
      <c r="AA127" s="171">
        <f t="shared" si="37"/>
        <v>-360.87658856091457</v>
      </c>
      <c r="AB127" s="109">
        <f t="shared" si="38"/>
        <v>0.89975650317752376</v>
      </c>
      <c r="AC127" s="308"/>
    </row>
    <row r="128" spans="1:29" ht="15.75" customHeight="1">
      <c r="A128" s="298"/>
      <c r="B128" s="99" t="s">
        <v>118</v>
      </c>
      <c r="C128" s="292" t="s">
        <v>139</v>
      </c>
      <c r="D128" s="293"/>
      <c r="E128" s="100">
        <v>16.66</v>
      </c>
      <c r="F128" s="101">
        <v>1887</v>
      </c>
      <c r="G128" s="102">
        <f t="shared" si="39"/>
        <v>31437.420000000002</v>
      </c>
      <c r="H128" s="26">
        <v>2</v>
      </c>
      <c r="I128" s="103">
        <v>5</v>
      </c>
      <c r="J128" s="104">
        <v>3600</v>
      </c>
      <c r="K128" s="105">
        <f t="shared" si="32"/>
        <v>720</v>
      </c>
      <c r="L128" s="106">
        <v>5</v>
      </c>
      <c r="M128" s="104">
        <f t="shared" si="40"/>
        <v>3234.7078723519912</v>
      </c>
      <c r="N128" s="105">
        <f t="shared" si="33"/>
        <v>646.94157447039822</v>
      </c>
      <c r="O128" s="107">
        <f t="shared" si="34"/>
        <v>0</v>
      </c>
      <c r="P128" s="108">
        <f t="shared" si="35"/>
        <v>-73.058425529601777</v>
      </c>
      <c r="Q128" s="109">
        <f t="shared" si="36"/>
        <v>0.89852996454221978</v>
      </c>
      <c r="R128" s="303"/>
      <c r="S128" s="46">
        <v>0.81597222222222199</v>
      </c>
      <c r="T128" s="47">
        <v>0.84027777777777757</v>
      </c>
      <c r="U128" s="110">
        <v>14.766666666666524</v>
      </c>
      <c r="V128" s="111">
        <v>35.001615128131036</v>
      </c>
      <c r="W128" s="112"/>
      <c r="X128" s="115"/>
      <c r="Y128" s="294"/>
      <c r="Z128" s="295"/>
      <c r="AA128" s="171">
        <f t="shared" si="37"/>
        <v>-365.29212764800877</v>
      </c>
      <c r="AB128" s="109">
        <f t="shared" si="38"/>
        <v>0.89852996454221978</v>
      </c>
      <c r="AC128" s="308"/>
    </row>
    <row r="129" spans="1:29" ht="15.75" customHeight="1">
      <c r="A129" s="298"/>
      <c r="B129" s="99" t="s">
        <v>118</v>
      </c>
      <c r="C129" s="292" t="s">
        <v>199</v>
      </c>
      <c r="D129" s="293"/>
      <c r="E129" s="100">
        <v>30</v>
      </c>
      <c r="F129" s="101">
        <v>820</v>
      </c>
      <c r="G129" s="120">
        <f t="shared" si="39"/>
        <v>24600</v>
      </c>
      <c r="H129" s="26"/>
      <c r="I129" s="103">
        <v>4</v>
      </c>
      <c r="J129" s="104">
        <v>3600</v>
      </c>
      <c r="K129" s="105">
        <f t="shared" si="32"/>
        <v>900</v>
      </c>
      <c r="L129" s="106">
        <v>4</v>
      </c>
      <c r="M129" s="104">
        <f t="shared" si="40"/>
        <v>3242.7427022921015</v>
      </c>
      <c r="N129" s="105">
        <f t="shared" si="33"/>
        <v>810.68567557302538</v>
      </c>
      <c r="O129" s="107">
        <f t="shared" si="34"/>
        <v>0</v>
      </c>
      <c r="P129" s="108">
        <f t="shared" si="35"/>
        <v>-89.314324426974622</v>
      </c>
      <c r="Q129" s="109">
        <f t="shared" si="36"/>
        <v>0.90076186174780593</v>
      </c>
      <c r="R129" s="303"/>
      <c r="S129" s="46">
        <v>0.8506944444444442</v>
      </c>
      <c r="T129" s="119">
        <v>0.86122685185185155</v>
      </c>
      <c r="U129" s="110">
        <v>14.999999999999947</v>
      </c>
      <c r="V129" s="111">
        <v>15.172341599974445</v>
      </c>
      <c r="W129" s="112"/>
      <c r="X129" s="49"/>
      <c r="Y129" s="294"/>
      <c r="Z129" s="295"/>
      <c r="AA129" s="171">
        <f t="shared" si="37"/>
        <v>-357.25729770789849</v>
      </c>
      <c r="AB129" s="109">
        <f t="shared" si="38"/>
        <v>0.90076186174780593</v>
      </c>
      <c r="AC129" s="308"/>
    </row>
    <row r="130" spans="1:29" ht="15.75" customHeight="1">
      <c r="A130" s="298"/>
      <c r="B130" s="99" t="s">
        <v>118</v>
      </c>
      <c r="C130" s="292" t="s">
        <v>145</v>
      </c>
      <c r="D130" s="293"/>
      <c r="E130" s="100">
        <v>18.18</v>
      </c>
      <c r="F130" s="101">
        <v>1370</v>
      </c>
      <c r="G130" s="120">
        <f t="shared" si="39"/>
        <v>24906.6</v>
      </c>
      <c r="H130" s="26"/>
      <c r="I130" s="103">
        <v>3</v>
      </c>
      <c r="J130" s="104">
        <v>3600</v>
      </c>
      <c r="K130" s="105">
        <f t="shared" si="32"/>
        <v>1200</v>
      </c>
      <c r="L130" s="106">
        <v>3</v>
      </c>
      <c r="M130" s="104">
        <f t="shared" si="40"/>
        <v>3239.1234114390854</v>
      </c>
      <c r="N130" s="105">
        <f t="shared" si="33"/>
        <v>1079.7078038130285</v>
      </c>
      <c r="O130" s="122">
        <f t="shared" si="34"/>
        <v>0</v>
      </c>
      <c r="P130" s="123">
        <f t="shared" si="35"/>
        <v>-120.29219618697152</v>
      </c>
      <c r="Q130" s="124">
        <f t="shared" si="36"/>
        <v>0.89975650317752376</v>
      </c>
      <c r="R130" s="303"/>
      <c r="S130" s="46">
        <v>0.87152777777777746</v>
      </c>
      <c r="T130" s="119">
        <v>0.88914351851851825</v>
      </c>
      <c r="U130" s="110">
        <v>14.833333333333307</v>
      </c>
      <c r="V130" s="111">
        <v>25.377236233021449</v>
      </c>
      <c r="W130" s="112"/>
      <c r="X130" s="115"/>
      <c r="Y130" s="294"/>
      <c r="Z130" s="295"/>
      <c r="AA130" s="171">
        <f t="shared" si="37"/>
        <v>-360.87658856091457</v>
      </c>
      <c r="AB130" s="109">
        <f t="shared" si="38"/>
        <v>0.89975650317752376</v>
      </c>
      <c r="AC130" s="308"/>
    </row>
    <row r="131" spans="1:29" ht="15.75" customHeight="1">
      <c r="A131" s="298"/>
      <c r="B131" s="99" t="s">
        <v>118</v>
      </c>
      <c r="C131" s="292" t="s">
        <v>139</v>
      </c>
      <c r="D131" s="293"/>
      <c r="E131" s="100">
        <v>16.66</v>
      </c>
      <c r="F131" s="101">
        <v>2968</v>
      </c>
      <c r="G131" s="120">
        <f t="shared" si="39"/>
        <v>49446.879999999997</v>
      </c>
      <c r="H131" s="61"/>
      <c r="I131" s="103">
        <v>5</v>
      </c>
      <c r="J131" s="104">
        <v>3600</v>
      </c>
      <c r="K131" s="105">
        <f t="shared" si="32"/>
        <v>720</v>
      </c>
      <c r="L131" s="117">
        <v>5</v>
      </c>
      <c r="M131" s="104">
        <f t="shared" si="40"/>
        <v>3234.7078723519912</v>
      </c>
      <c r="N131" s="105">
        <f t="shared" si="33"/>
        <v>646.94157447039822</v>
      </c>
      <c r="O131" s="122">
        <f t="shared" si="34"/>
        <v>0</v>
      </c>
      <c r="P131" s="123">
        <f t="shared" si="35"/>
        <v>-73.058425529601777</v>
      </c>
      <c r="Q131" s="124">
        <f t="shared" si="36"/>
        <v>0.89852996454221978</v>
      </c>
      <c r="R131" s="303"/>
      <c r="S131" s="46">
        <v>0.89930555555555525</v>
      </c>
      <c r="T131" s="119">
        <v>0.93753472222222189</v>
      </c>
      <c r="U131" s="110">
        <v>14.633333333333276</v>
      </c>
      <c r="V131" s="111">
        <v>55.052884843822419</v>
      </c>
      <c r="W131" s="112"/>
      <c r="X131" s="115"/>
      <c r="Y131" s="294"/>
      <c r="Z131" s="295"/>
      <c r="AA131" s="171">
        <f t="shared" si="37"/>
        <v>-365.29212764800877</v>
      </c>
      <c r="AB131" s="109">
        <f t="shared" si="38"/>
        <v>0.89852996454221978</v>
      </c>
      <c r="AC131" s="308"/>
    </row>
    <row r="132" spans="1:29" ht="15.75" customHeight="1">
      <c r="A132" s="298"/>
      <c r="B132" s="99"/>
      <c r="C132" s="292"/>
      <c r="D132" s="293"/>
      <c r="E132" s="100"/>
      <c r="F132" s="101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25"/>
      <c r="X132" s="126"/>
      <c r="Y132" s="294"/>
      <c r="Z132" s="295"/>
      <c r="AA132" s="171"/>
      <c r="AB132" s="109"/>
      <c r="AC132" s="308"/>
    </row>
    <row r="133" spans="1:29" ht="15.75" customHeight="1">
      <c r="A133" s="298"/>
      <c r="B133" s="99"/>
      <c r="C133" s="292"/>
      <c r="D133" s="293"/>
      <c r="E133" s="100"/>
      <c r="F133" s="101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25"/>
      <c r="X133" s="126"/>
      <c r="Y133" s="294"/>
      <c r="Z133" s="295"/>
      <c r="AA133" s="171"/>
      <c r="AB133" s="109"/>
      <c r="AC133" s="308"/>
    </row>
    <row r="134" spans="1:29" ht="15.75" customHeight="1">
      <c r="A134" s="298"/>
      <c r="B134" s="99"/>
      <c r="C134" s="292"/>
      <c r="D134" s="293"/>
      <c r="E134" s="100"/>
      <c r="F134" s="101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25"/>
      <c r="X134" s="126"/>
      <c r="Y134" s="294"/>
      <c r="Z134" s="295"/>
      <c r="AA134" s="171"/>
      <c r="AB134" s="109"/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>AVERAGE(I124:I139)</f>
        <v>4</v>
      </c>
      <c r="J140" s="136">
        <f>AVERAGE(J124:J139)</f>
        <v>3600</v>
      </c>
      <c r="K140" s="137">
        <f>J140/I140</f>
        <v>900</v>
      </c>
      <c r="L140" s="135">
        <f>AVERAGE(L124:L139)</f>
        <v>4</v>
      </c>
      <c r="M140" s="136">
        <f>AVERAGE(M124:M139)</f>
        <v>3238.1500392795606</v>
      </c>
      <c r="N140" s="137">
        <f>M140/L140</f>
        <v>809.53750981989015</v>
      </c>
      <c r="O140" s="138">
        <f>L140-I140</f>
        <v>0</v>
      </c>
      <c r="P140" s="139">
        <f>N140-K140</f>
        <v>-90.462490180109853</v>
      </c>
      <c r="Q140" s="140">
        <f>N140/K140</f>
        <v>0.89948612202210021</v>
      </c>
      <c r="R140" s="304"/>
      <c r="S140" s="141">
        <v>0.72916666666666663</v>
      </c>
      <c r="T140" s="142">
        <v>0.93753472222222189</v>
      </c>
      <c r="U140" s="143"/>
      <c r="V140" s="165"/>
      <c r="W140" s="166"/>
      <c r="X140" s="137"/>
      <c r="Y140" s="290"/>
      <c r="Z140" s="291"/>
      <c r="AA140" s="173">
        <f>M140-J140</f>
        <v>-361.84996072043941</v>
      </c>
      <c r="AB140" s="140">
        <f>M140/J140</f>
        <v>0.89948612202210021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AA1:AC2"/>
    <mergeCell ref="R3:R4"/>
    <mergeCell ref="S3:T3"/>
    <mergeCell ref="Y3:Z4"/>
    <mergeCell ref="AA3:AA4"/>
    <mergeCell ref="AB3:AB4"/>
    <mergeCell ref="AC3:AC4"/>
    <mergeCell ref="U3:U4"/>
    <mergeCell ref="V3:V4"/>
    <mergeCell ref="W3:X3"/>
    <mergeCell ref="S1:X2"/>
    <mergeCell ref="Y1:Z2"/>
    <mergeCell ref="A2:B2"/>
    <mergeCell ref="A3:A4"/>
    <mergeCell ref="B3:B4"/>
    <mergeCell ref="C3:D4"/>
    <mergeCell ref="E3:E4"/>
    <mergeCell ref="N3:N4"/>
    <mergeCell ref="O3:O4"/>
    <mergeCell ref="P3:P4"/>
    <mergeCell ref="Q3:Q4"/>
    <mergeCell ref="O1:R2"/>
    <mergeCell ref="F3:F4"/>
    <mergeCell ref="G3:G4"/>
    <mergeCell ref="H3:H4"/>
    <mergeCell ref="I3:I4"/>
    <mergeCell ref="I1:K2"/>
    <mergeCell ref="L1:N2"/>
    <mergeCell ref="J3:J4"/>
    <mergeCell ref="K3:K4"/>
    <mergeCell ref="L3:L4"/>
    <mergeCell ref="M3:M4"/>
    <mergeCell ref="A5:A21"/>
    <mergeCell ref="C5:D5"/>
    <mergeCell ref="R5:R21"/>
    <mergeCell ref="Y5:Z5"/>
    <mergeCell ref="AC5:AC21"/>
    <mergeCell ref="C6:D6"/>
    <mergeCell ref="Y6:Z6"/>
    <mergeCell ref="C7:D7"/>
    <mergeCell ref="C10:D10"/>
    <mergeCell ref="Y10:Z10"/>
    <mergeCell ref="C11:D11"/>
    <mergeCell ref="Y11:Z11"/>
    <mergeCell ref="Y7:Z7"/>
    <mergeCell ref="C8:D8"/>
    <mergeCell ref="Y8:Z8"/>
    <mergeCell ref="C9:D9"/>
    <mergeCell ref="Y9:Z9"/>
    <mergeCell ref="C14:D14"/>
    <mergeCell ref="Y14:Z14"/>
    <mergeCell ref="C15:D15"/>
    <mergeCell ref="Y15:Z15"/>
    <mergeCell ref="C12:D12"/>
    <mergeCell ref="Y12:Z12"/>
    <mergeCell ref="C13:D13"/>
    <mergeCell ref="Y13:Z13"/>
    <mergeCell ref="C18:D18"/>
    <mergeCell ref="Y18:Z18"/>
    <mergeCell ref="C19:D19"/>
    <mergeCell ref="Y19:Z19"/>
    <mergeCell ref="C16:D16"/>
    <mergeCell ref="Y16:Z16"/>
    <mergeCell ref="C17:D17"/>
    <mergeCell ref="Y17:Z17"/>
    <mergeCell ref="AC22:AC38"/>
    <mergeCell ref="C23:D23"/>
    <mergeCell ref="Y23:Z23"/>
    <mergeCell ref="C24:D24"/>
    <mergeCell ref="C20:D20"/>
    <mergeCell ref="Y20:Z20"/>
    <mergeCell ref="C21:D21"/>
    <mergeCell ref="Y21:Z21"/>
    <mergeCell ref="Y24:Z24"/>
    <mergeCell ref="C25:D25"/>
    <mergeCell ref="Y25:Z25"/>
    <mergeCell ref="C26:D26"/>
    <mergeCell ref="Y26:Z26"/>
    <mergeCell ref="C35:D35"/>
    <mergeCell ref="Y35:Z35"/>
    <mergeCell ref="C36:D36"/>
    <mergeCell ref="Y36:Z36"/>
    <mergeCell ref="A22:A38"/>
    <mergeCell ref="C22:D22"/>
    <mergeCell ref="R22:R38"/>
    <mergeCell ref="Y22:Z22"/>
    <mergeCell ref="C29:D29"/>
    <mergeCell ref="Y29:Z29"/>
    <mergeCell ref="C30:D30"/>
    <mergeCell ref="Y30:Z30"/>
    <mergeCell ref="C27:D27"/>
    <mergeCell ref="Y27:Z27"/>
    <mergeCell ref="C28:D28"/>
    <mergeCell ref="Y28:Z28"/>
    <mergeCell ref="C33:D33"/>
    <mergeCell ref="Y33:Z33"/>
    <mergeCell ref="C34:D34"/>
    <mergeCell ref="Y34:Z34"/>
    <mergeCell ref="C31:D31"/>
    <mergeCell ref="Y31:Z31"/>
    <mergeCell ref="C32:D32"/>
    <mergeCell ref="Y32:Z32"/>
    <mergeCell ref="C37:D37"/>
    <mergeCell ref="Y37:Z37"/>
    <mergeCell ref="C38:D38"/>
    <mergeCell ref="Y38:Z38"/>
    <mergeCell ref="A39:A55"/>
    <mergeCell ref="C39:D39"/>
    <mergeCell ref="R39:R55"/>
    <mergeCell ref="Y39:Z39"/>
    <mergeCell ref="AC39:AC55"/>
    <mergeCell ref="C40:D40"/>
    <mergeCell ref="Y40:Z40"/>
    <mergeCell ref="C41:D41"/>
    <mergeCell ref="C44:D44"/>
    <mergeCell ref="Y44:Z44"/>
    <mergeCell ref="C45:D45"/>
    <mergeCell ref="Y45:Z45"/>
    <mergeCell ref="Y41:Z41"/>
    <mergeCell ref="C42:D42"/>
    <mergeCell ref="Y42:Z42"/>
    <mergeCell ref="C43:D43"/>
    <mergeCell ref="Y43:Z43"/>
    <mergeCell ref="C48:D48"/>
    <mergeCell ref="Y48:Z48"/>
    <mergeCell ref="C49:D49"/>
    <mergeCell ref="Y49:Z49"/>
    <mergeCell ref="C46:D46"/>
    <mergeCell ref="Y46:Z46"/>
    <mergeCell ref="C47:D47"/>
    <mergeCell ref="Y47:Z47"/>
    <mergeCell ref="C52:D52"/>
    <mergeCell ref="Y52:Z52"/>
    <mergeCell ref="C53:D53"/>
    <mergeCell ref="Y53:Z53"/>
    <mergeCell ref="C50:D50"/>
    <mergeCell ref="Y50:Z50"/>
    <mergeCell ref="C51:D51"/>
    <mergeCell ref="Y51:Z51"/>
    <mergeCell ref="AC56:AC72"/>
    <mergeCell ref="C57:D57"/>
    <mergeCell ref="Y57:Z57"/>
    <mergeCell ref="C58:D58"/>
    <mergeCell ref="C54:D54"/>
    <mergeCell ref="Y54:Z54"/>
    <mergeCell ref="C55:D55"/>
    <mergeCell ref="Y55:Z55"/>
    <mergeCell ref="Y58:Z58"/>
    <mergeCell ref="C59:D59"/>
    <mergeCell ref="Y59:Z59"/>
    <mergeCell ref="C60:D60"/>
    <mergeCell ref="Y60:Z60"/>
    <mergeCell ref="C69:D69"/>
    <mergeCell ref="Y69:Z69"/>
    <mergeCell ref="C70:D70"/>
    <mergeCell ref="Y70:Z70"/>
    <mergeCell ref="A56:A72"/>
    <mergeCell ref="C56:D56"/>
    <mergeCell ref="R56:R72"/>
    <mergeCell ref="Y56:Z56"/>
    <mergeCell ref="C63:D63"/>
    <mergeCell ref="Y63:Z63"/>
    <mergeCell ref="C64:D64"/>
    <mergeCell ref="Y64:Z64"/>
    <mergeCell ref="C61:D61"/>
    <mergeCell ref="Y61:Z61"/>
    <mergeCell ref="C62:D62"/>
    <mergeCell ref="Y62:Z62"/>
    <mergeCell ref="C67:D67"/>
    <mergeCell ref="Y67:Z67"/>
    <mergeCell ref="C68:D68"/>
    <mergeCell ref="Y68:Z68"/>
    <mergeCell ref="C65:D65"/>
    <mergeCell ref="Y65:Z65"/>
    <mergeCell ref="C66:D66"/>
    <mergeCell ref="Y66:Z66"/>
    <mergeCell ref="C71:D71"/>
    <mergeCell ref="Y71:Z71"/>
    <mergeCell ref="C72:D72"/>
    <mergeCell ref="Y72:Z72"/>
    <mergeCell ref="A73:A89"/>
    <mergeCell ref="C73:D73"/>
    <mergeCell ref="R73:R89"/>
    <mergeCell ref="Y73:Z73"/>
    <mergeCell ref="AC73:AC89"/>
    <mergeCell ref="C74:D74"/>
    <mergeCell ref="Y74:Z74"/>
    <mergeCell ref="C75:D75"/>
    <mergeCell ref="C78:D78"/>
    <mergeCell ref="Y78:Z78"/>
    <mergeCell ref="C79:D79"/>
    <mergeCell ref="Y79:Z79"/>
    <mergeCell ref="Y75:Z75"/>
    <mergeCell ref="C76:D76"/>
    <mergeCell ref="Y76:Z76"/>
    <mergeCell ref="C77:D77"/>
    <mergeCell ref="Y77:Z77"/>
    <mergeCell ref="C82:D82"/>
    <mergeCell ref="Y82:Z82"/>
    <mergeCell ref="C83:D83"/>
    <mergeCell ref="Y83:Z83"/>
    <mergeCell ref="C80:D80"/>
    <mergeCell ref="Y80:Z80"/>
    <mergeCell ref="C81:D81"/>
    <mergeCell ref="Y81:Z81"/>
    <mergeCell ref="C86:D86"/>
    <mergeCell ref="Y86:Z86"/>
    <mergeCell ref="C87:D87"/>
    <mergeCell ref="Y87:Z87"/>
    <mergeCell ref="C84:D84"/>
    <mergeCell ref="Y84:Z84"/>
    <mergeCell ref="C85:D85"/>
    <mergeCell ref="Y85:Z85"/>
    <mergeCell ref="AC90:AC106"/>
    <mergeCell ref="C91:D91"/>
    <mergeCell ref="Y91:Z91"/>
    <mergeCell ref="C92:D92"/>
    <mergeCell ref="C88:D88"/>
    <mergeCell ref="Y88:Z88"/>
    <mergeCell ref="C89:D89"/>
    <mergeCell ref="Y89:Z89"/>
    <mergeCell ref="Y92:Z92"/>
    <mergeCell ref="C93:D93"/>
    <mergeCell ref="Y93:Z93"/>
    <mergeCell ref="C94:D94"/>
    <mergeCell ref="Y94:Z94"/>
    <mergeCell ref="C103:D103"/>
    <mergeCell ref="Y103:Z103"/>
    <mergeCell ref="C104:D104"/>
    <mergeCell ref="Y104:Z104"/>
    <mergeCell ref="A90:A106"/>
    <mergeCell ref="C90:D90"/>
    <mergeCell ref="R90:R106"/>
    <mergeCell ref="Y90:Z90"/>
    <mergeCell ref="C97:D97"/>
    <mergeCell ref="Y97:Z97"/>
    <mergeCell ref="C98:D98"/>
    <mergeCell ref="Y98:Z98"/>
    <mergeCell ref="C95:D95"/>
    <mergeCell ref="Y95:Z95"/>
    <mergeCell ref="C96:D96"/>
    <mergeCell ref="Y96:Z96"/>
    <mergeCell ref="C101:D101"/>
    <mergeCell ref="Y101:Z101"/>
    <mergeCell ref="C102:D102"/>
    <mergeCell ref="Y102:Z102"/>
    <mergeCell ref="C99:D99"/>
    <mergeCell ref="Y99:Z99"/>
    <mergeCell ref="C100:D100"/>
    <mergeCell ref="Y100:Z100"/>
    <mergeCell ref="C105:D105"/>
    <mergeCell ref="Y105:Z105"/>
    <mergeCell ref="C106:D106"/>
    <mergeCell ref="Y106:Z106"/>
    <mergeCell ref="A107:A123"/>
    <mergeCell ref="C107:D107"/>
    <mergeCell ref="R107:R123"/>
    <mergeCell ref="Y107:Z107"/>
    <mergeCell ref="AC107:AC123"/>
    <mergeCell ref="C108:D108"/>
    <mergeCell ref="Y108:Z108"/>
    <mergeCell ref="C109:D109"/>
    <mergeCell ref="C112:D112"/>
    <mergeCell ref="Y112:Z112"/>
    <mergeCell ref="C113:D113"/>
    <mergeCell ref="Y113:Z113"/>
    <mergeCell ref="Y109:Z109"/>
    <mergeCell ref="C110:D110"/>
    <mergeCell ref="Y110:Z110"/>
    <mergeCell ref="C111:D111"/>
    <mergeCell ref="Y111:Z111"/>
    <mergeCell ref="C116:D116"/>
    <mergeCell ref="Y116:Z116"/>
    <mergeCell ref="C117:D117"/>
    <mergeCell ref="Y117:Z117"/>
    <mergeCell ref="C114:D114"/>
    <mergeCell ref="Y114:Z114"/>
    <mergeCell ref="C115:D115"/>
    <mergeCell ref="Y115:Z115"/>
    <mergeCell ref="C120:D120"/>
    <mergeCell ref="Y120:Z120"/>
    <mergeCell ref="C121:D121"/>
    <mergeCell ref="Y121:Z121"/>
    <mergeCell ref="C118:D118"/>
    <mergeCell ref="Y118:Z118"/>
    <mergeCell ref="C119:D119"/>
    <mergeCell ref="Y119:Z119"/>
    <mergeCell ref="AC124:AC140"/>
    <mergeCell ref="C125:D125"/>
    <mergeCell ref="Y125:Z125"/>
    <mergeCell ref="C126:D126"/>
    <mergeCell ref="C122:D122"/>
    <mergeCell ref="Y122:Z122"/>
    <mergeCell ref="C123:D123"/>
    <mergeCell ref="Y123:Z123"/>
    <mergeCell ref="Y126:Z126"/>
    <mergeCell ref="C127:D127"/>
    <mergeCell ref="Y127:Z127"/>
    <mergeCell ref="C128:D128"/>
    <mergeCell ref="Y128:Z128"/>
    <mergeCell ref="C137:D137"/>
    <mergeCell ref="Y137:Z137"/>
    <mergeCell ref="C138:D138"/>
    <mergeCell ref="Y138:Z138"/>
    <mergeCell ref="A124:A140"/>
    <mergeCell ref="C124:D124"/>
    <mergeCell ref="R124:R140"/>
    <mergeCell ref="Y124:Z124"/>
    <mergeCell ref="C131:D131"/>
    <mergeCell ref="Y131:Z131"/>
    <mergeCell ref="C132:D132"/>
    <mergeCell ref="Y132:Z132"/>
    <mergeCell ref="C129:D129"/>
    <mergeCell ref="Y129:Z129"/>
    <mergeCell ref="C130:D130"/>
    <mergeCell ref="Y130:Z130"/>
    <mergeCell ref="C135:D135"/>
    <mergeCell ref="Y135:Z135"/>
    <mergeCell ref="C136:D136"/>
    <mergeCell ref="Y136:Z136"/>
    <mergeCell ref="C133:D133"/>
    <mergeCell ref="Y133:Z133"/>
    <mergeCell ref="C134:D134"/>
    <mergeCell ref="Y134:Z134"/>
    <mergeCell ref="C139:D139"/>
    <mergeCell ref="Y139:Z139"/>
    <mergeCell ref="C140:D140"/>
    <mergeCell ref="Y140:Z140"/>
    <mergeCell ref="Y145:Z145"/>
    <mergeCell ref="Y146:Z146"/>
    <mergeCell ref="Y147:Z147"/>
    <mergeCell ref="Y142:Z142"/>
    <mergeCell ref="Y143:Z143"/>
    <mergeCell ref="Y144:Z144"/>
    <mergeCell ref="Y154:Z154"/>
    <mergeCell ref="Y151:Z151"/>
    <mergeCell ref="Y152:Z152"/>
    <mergeCell ref="Y153:Z153"/>
    <mergeCell ref="Y148:Z148"/>
    <mergeCell ref="Y149:Z149"/>
    <mergeCell ref="Y150:Z150"/>
  </mergeCells>
  <phoneticPr fontId="5" type="noConversion"/>
  <conditionalFormatting sqref="O5:O140">
    <cfRule type="cellIs" dxfId="620" priority="1" operator="greaterThan">
      <formula>0</formula>
    </cfRule>
  </conditionalFormatting>
  <conditionalFormatting sqref="P5:P140 AA5:AA140">
    <cfRule type="cellIs" dxfId="619" priority="4" operator="lessThan">
      <formula>0</formula>
    </cfRule>
  </conditionalFormatting>
  <conditionalFormatting sqref="Q5:Q140 AB5:AB140">
    <cfRule type="cellIs" dxfId="618" priority="2" operator="greaterThan">
      <formula>1</formula>
    </cfRule>
    <cfRule type="cellIs" dxfId="617" priority="3" operator="lessThan">
      <formula>0.8</formula>
    </cfRule>
  </conditionalFormatting>
  <conditionalFormatting sqref="AC5:AC6 R5:R140 AC73:AC78">
    <cfRule type="cellIs" dxfId="616" priority="5" operator="lessThan">
      <formula>0.8</formula>
    </cfRule>
  </conditionalFormatting>
  <conditionalFormatting sqref="AC12:AC20">
    <cfRule type="cellIs" dxfId="615" priority="12" operator="lessThan">
      <formula>0.8</formula>
    </cfRule>
  </conditionalFormatting>
  <conditionalFormatting sqref="AC22">
    <cfRule type="cellIs" dxfId="614" priority="11" operator="lessThan">
      <formula>0.8</formula>
    </cfRule>
  </conditionalFormatting>
  <conditionalFormatting sqref="AC39">
    <cfRule type="cellIs" dxfId="613" priority="7" operator="lessThan">
      <formula>0.8</formula>
    </cfRule>
  </conditionalFormatting>
  <conditionalFormatting sqref="AC56:AC61">
    <cfRule type="cellIs" dxfId="612" priority="6" operator="lessThan">
      <formula>0.8</formula>
    </cfRule>
  </conditionalFormatting>
  <conditionalFormatting sqref="AC90">
    <cfRule type="cellIs" dxfId="611" priority="10" operator="lessThan">
      <formula>0.8</formula>
    </cfRule>
  </conditionalFormatting>
  <conditionalFormatting sqref="AC107">
    <cfRule type="cellIs" dxfId="610" priority="9" operator="lessThan">
      <formula>0.8</formula>
    </cfRule>
  </conditionalFormatting>
  <conditionalFormatting sqref="AC124:AC129">
    <cfRule type="cellIs" dxfId="609" priority="8" operator="lessThan">
      <formula>0.8</formula>
    </cfRule>
  </conditionalFormatting>
  <dataValidations count="1">
    <dataValidation type="list" allowBlank="1" showInputMessage="1" showErrorMessage="1" sqref="Y5:Z140" xr:uid="{6A8A773B-415A-4091-BE44-F94DC4DA10D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2B31-6AC9-4E16-9B6F-180774F58803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6" sqref="N46"/>
      <selection pane="bottomLeft" activeCell="N46" sqref="N4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77326</v>
      </c>
      <c r="E1" s="87" t="s">
        <v>3</v>
      </c>
      <c r="F1" s="88">
        <f>SUM(G5:G140)</f>
        <v>3416354.8599999994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46261</v>
      </c>
      <c r="B2" s="348"/>
      <c r="C2" s="91" t="s">
        <v>40</v>
      </c>
      <c r="D2" s="92">
        <f>AVERAGE(N21,N38,N55,N72,N89,N106,N123,N140)</f>
        <v>207.52024166374269</v>
      </c>
      <c r="E2" s="92" t="s">
        <v>91</v>
      </c>
      <c r="F2" s="93">
        <f>F1/D1</f>
        <v>44.181192095802182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3969</v>
      </c>
      <c r="G5" s="147">
        <f>E5*F5</f>
        <v>78189.3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1084.1672881768486</v>
      </c>
      <c r="N5" s="151">
        <f>M5/L5</f>
        <v>83.397483705911426</v>
      </c>
      <c r="O5" s="153">
        <f>L5-I5</f>
        <v>0</v>
      </c>
      <c r="P5" s="154">
        <f>N5-K5</f>
        <v>-8.9102086017808801</v>
      </c>
      <c r="Q5" s="155">
        <f>N5/K5</f>
        <v>0.90347274014737378</v>
      </c>
      <c r="R5" s="302">
        <f>Q21</f>
        <v>0.9025831692822065</v>
      </c>
      <c r="S5" s="156">
        <v>0.20833333333333334</v>
      </c>
      <c r="T5" s="157">
        <v>0.36086805555555557</v>
      </c>
      <c r="U5" s="158"/>
      <c r="V5" s="159">
        <v>219.65244902422734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-115.83271182315139</v>
      </c>
      <c r="AF5" s="131">
        <f>M5/J5</f>
        <v>0.90347274014737389</v>
      </c>
      <c r="AG5" s="381">
        <f>AF21</f>
        <v>0.90258316928220661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4783</v>
      </c>
      <c r="G6" s="102">
        <f>E6*F6</f>
        <v>269904.69</v>
      </c>
      <c r="H6" s="26"/>
      <c r="I6" s="103">
        <v>24</v>
      </c>
      <c r="J6" s="104">
        <v>2000</v>
      </c>
      <c r="K6" s="105">
        <f>J6/I6</f>
        <v>83.333333333333329</v>
      </c>
      <c r="L6" s="106">
        <v>24</v>
      </c>
      <c r="M6" s="104">
        <f>F6/V6*60</f>
        <v>1805.3548219448376</v>
      </c>
      <c r="N6" s="105">
        <f>M6/L6</f>
        <v>75.223117581034899</v>
      </c>
      <c r="O6" s="107">
        <f>L6-I6</f>
        <v>0</v>
      </c>
      <c r="P6" s="108">
        <f>N6-K6</f>
        <v>-8.1102157522984299</v>
      </c>
      <c r="Q6" s="109">
        <f>N6/K6</f>
        <v>0.90267741097241883</v>
      </c>
      <c r="R6" s="303"/>
      <c r="S6" s="46">
        <v>0.36458333333333331</v>
      </c>
      <c r="T6" s="47">
        <v>0.47496527777777775</v>
      </c>
      <c r="U6" s="110">
        <v>5.349999999999957</v>
      </c>
      <c r="V6" s="111">
        <v>158.96044174343953</v>
      </c>
      <c r="W6" s="112">
        <v>0.47496527777777775</v>
      </c>
      <c r="X6" s="115">
        <v>0.5131944444444444</v>
      </c>
      <c r="Y6" s="12"/>
      <c r="Z6" s="197"/>
      <c r="AA6" s="294"/>
      <c r="AB6" s="295"/>
      <c r="AC6" s="12"/>
      <c r="AD6" s="197"/>
      <c r="AE6" s="116">
        <f>M6-J6</f>
        <v>-194.64517805516243</v>
      </c>
      <c r="AF6" s="109">
        <f>M6/J6</f>
        <v>0.90267741097241883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4002</v>
      </c>
      <c r="G7" s="102">
        <f>E7*F7</f>
        <v>238199.04000000001</v>
      </c>
      <c r="H7" s="26"/>
      <c r="I7" s="103">
        <v>24</v>
      </c>
      <c r="J7" s="104">
        <v>2000</v>
      </c>
      <c r="K7" s="105">
        <f>J7/I7</f>
        <v>83.333333333333329</v>
      </c>
      <c r="L7" s="106">
        <v>24</v>
      </c>
      <c r="M7" s="104">
        <f>F7/V7*60</f>
        <v>1803.9103701457875</v>
      </c>
      <c r="N7" s="105">
        <f>M7/L7</f>
        <v>75.162932089407818</v>
      </c>
      <c r="O7" s="107">
        <f>L7-I7</f>
        <v>0</v>
      </c>
      <c r="P7" s="108">
        <f>N7-K7</f>
        <v>-8.1704012439255109</v>
      </c>
      <c r="Q7" s="109">
        <f>N7/K7</f>
        <v>0.90195518507289385</v>
      </c>
      <c r="R7" s="303"/>
      <c r="S7" s="46">
        <v>0.5131944444444444</v>
      </c>
      <c r="T7" s="47">
        <v>0.60562499999999997</v>
      </c>
      <c r="U7" s="110">
        <v>55.049999999999969</v>
      </c>
      <c r="V7" s="111">
        <v>133.11082633257112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-196.08962985421249</v>
      </c>
      <c r="AF7" s="109">
        <f>M7/J7</f>
        <v>0.90195518507289374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>AVERAGE(I5:I20)</f>
        <v>20.333333333333332</v>
      </c>
      <c r="J21" s="136">
        <f>AVERAGE(J5:J20)</f>
        <v>1733.3333333333333</v>
      </c>
      <c r="K21" s="137">
        <f t="shared" ref="K21:K27" si="0">J21/I21</f>
        <v>85.245901639344268</v>
      </c>
      <c r="L21" s="135">
        <f>AVERAGE(L5:L20)</f>
        <v>20.333333333333332</v>
      </c>
      <c r="M21" s="136">
        <f>AVERAGE(M5:M20)</f>
        <v>1564.4774934224913</v>
      </c>
      <c r="N21" s="137">
        <f t="shared" ref="N21:N27" si="1">M21/L21</f>
        <v>76.941516069958595</v>
      </c>
      <c r="O21" s="138">
        <f t="shared" ref="O21:O27" si="2">L21-I21</f>
        <v>0</v>
      </c>
      <c r="P21" s="139">
        <f t="shared" ref="P21:P27" si="3">N21-K21</f>
        <v>-8.3043855693856727</v>
      </c>
      <c r="Q21" s="140">
        <f t="shared" ref="Q21:Q27" si="4">N21/K21</f>
        <v>0.9025831692822065</v>
      </c>
      <c r="R21" s="304"/>
      <c r="S21" s="141">
        <v>0.20833333333333334</v>
      </c>
      <c r="T21" s="142">
        <v>0.60562499999999997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5">M21-J21</f>
        <v>-168.85583991084195</v>
      </c>
      <c r="AF21" s="140">
        <f t="shared" ref="AF21:AF27" si="6">M21/J21</f>
        <v>0.90258316928220661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2114</v>
      </c>
      <c r="G22" s="147">
        <f t="shared" ref="G22:G27" si="7">E22*F22</f>
        <v>77055.3</v>
      </c>
      <c r="H22" s="148"/>
      <c r="I22" s="152">
        <v>20</v>
      </c>
      <c r="J22" s="150">
        <v>2100</v>
      </c>
      <c r="K22" s="151">
        <f t="shared" si="0"/>
        <v>105</v>
      </c>
      <c r="L22" s="152">
        <v>20</v>
      </c>
      <c r="M22" s="150">
        <f t="shared" ref="M22:M27" si="8">F22/V22*60</f>
        <v>1896.848342237497</v>
      </c>
      <c r="N22" s="151">
        <f t="shared" si="1"/>
        <v>94.842417111874852</v>
      </c>
      <c r="O22" s="153">
        <f t="shared" si="2"/>
        <v>0</v>
      </c>
      <c r="P22" s="154">
        <f t="shared" si="3"/>
        <v>-10.157582888125148</v>
      </c>
      <c r="Q22" s="155">
        <f t="shared" si="4"/>
        <v>0.90326111535118903</v>
      </c>
      <c r="R22" s="302">
        <f>Q38</f>
        <v>0.90381211871990408</v>
      </c>
      <c r="S22" s="156">
        <v>0.20833333333333334</v>
      </c>
      <c r="T22" s="157">
        <v>0.25476851851851851</v>
      </c>
      <c r="U22" s="158"/>
      <c r="V22" s="159">
        <v>66.868814536000926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5"/>
        <v>-203.15165776250296</v>
      </c>
      <c r="AF22" s="155">
        <f t="shared" si="6"/>
        <v>0.90326111535118903</v>
      </c>
      <c r="AG22" s="374">
        <f>AF38</f>
        <v>0.91128164036221726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1198</v>
      </c>
      <c r="G23" s="102">
        <f t="shared" si="7"/>
        <v>61625.119999999995</v>
      </c>
      <c r="H23" s="26"/>
      <c r="I23" s="106">
        <v>19</v>
      </c>
      <c r="J23" s="104">
        <v>2000</v>
      </c>
      <c r="K23" s="105">
        <f t="shared" si="0"/>
        <v>105.26315789473684</v>
      </c>
      <c r="L23" s="106">
        <v>19</v>
      </c>
      <c r="M23" s="104">
        <f t="shared" si="8"/>
        <v>1803.7709154418105</v>
      </c>
      <c r="N23" s="105">
        <f t="shared" si="1"/>
        <v>94.935311339042656</v>
      </c>
      <c r="O23" s="107">
        <f t="shared" si="2"/>
        <v>0</v>
      </c>
      <c r="P23" s="108">
        <f t="shared" si="3"/>
        <v>-10.32784655569418</v>
      </c>
      <c r="Q23" s="109">
        <f t="shared" si="4"/>
        <v>0.90188545772090534</v>
      </c>
      <c r="R23" s="303"/>
      <c r="S23" s="46">
        <v>0.25763888888888886</v>
      </c>
      <c r="T23" s="47">
        <v>0.28530092592592587</v>
      </c>
      <c r="U23" s="110">
        <v>5</v>
      </c>
      <c r="V23" s="111">
        <v>39.849849770082315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5"/>
        <v>-196.22908455818947</v>
      </c>
      <c r="AF23" s="109">
        <f t="shared" si="6"/>
        <v>0.90188545772090523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1450</v>
      </c>
      <c r="G24" s="102">
        <f t="shared" si="7"/>
        <v>62756</v>
      </c>
      <c r="H24" s="26"/>
      <c r="I24" s="106">
        <v>21</v>
      </c>
      <c r="J24" s="104">
        <v>1800</v>
      </c>
      <c r="K24" s="105">
        <f t="shared" si="0"/>
        <v>85.714285714285708</v>
      </c>
      <c r="L24" s="106">
        <v>21</v>
      </c>
      <c r="M24" s="104">
        <f t="shared" si="8"/>
        <v>1626.0449246155504</v>
      </c>
      <c r="N24" s="105">
        <f t="shared" si="1"/>
        <v>77.43071069597859</v>
      </c>
      <c r="O24" s="107">
        <f t="shared" si="2"/>
        <v>0</v>
      </c>
      <c r="P24" s="108">
        <f t="shared" si="3"/>
        <v>-8.2835750183071184</v>
      </c>
      <c r="Q24" s="109">
        <f t="shared" si="4"/>
        <v>0.90335829145308366</v>
      </c>
      <c r="R24" s="303"/>
      <c r="S24" s="46">
        <v>0.28888888888888886</v>
      </c>
      <c r="T24" s="47">
        <v>0.32604166666666662</v>
      </c>
      <c r="U24" s="110">
        <v>5.1666666666667016</v>
      </c>
      <c r="V24" s="111">
        <v>53.504056796321052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5"/>
        <v>-173.95507538444963</v>
      </c>
      <c r="AF24" s="109">
        <f t="shared" si="6"/>
        <v>0.90335829145308355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3036</v>
      </c>
      <c r="G25" s="102">
        <f t="shared" si="7"/>
        <v>185469.24000000002</v>
      </c>
      <c r="H25" s="26"/>
      <c r="I25" s="106">
        <v>20</v>
      </c>
      <c r="J25" s="104">
        <v>2000</v>
      </c>
      <c r="K25" s="105">
        <f t="shared" si="0"/>
        <v>100</v>
      </c>
      <c r="L25" s="106">
        <v>20</v>
      </c>
      <c r="M25" s="104">
        <f t="shared" si="8"/>
        <v>1805.2208297322429</v>
      </c>
      <c r="N25" s="105">
        <f t="shared" si="1"/>
        <v>90.261041486612143</v>
      </c>
      <c r="O25" s="107">
        <f t="shared" si="2"/>
        <v>0</v>
      </c>
      <c r="P25" s="108">
        <f t="shared" si="3"/>
        <v>-9.7389585133878569</v>
      </c>
      <c r="Q25" s="109">
        <f t="shared" si="4"/>
        <v>0.90261041486612148</v>
      </c>
      <c r="R25" s="303"/>
      <c r="S25" s="46">
        <v>0.32986111111111105</v>
      </c>
      <c r="T25" s="47">
        <v>0.39993055555555551</v>
      </c>
      <c r="U25" s="110">
        <v>5.4999999999999805</v>
      </c>
      <c r="V25" s="111">
        <v>100.90732225099499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5"/>
        <v>-194.77917026775708</v>
      </c>
      <c r="AF25" s="109">
        <f t="shared" si="6"/>
        <v>0.90261041486612148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3010</v>
      </c>
      <c r="G26" s="102">
        <f t="shared" si="7"/>
        <v>161817.60000000001</v>
      </c>
      <c r="H26" s="13"/>
      <c r="I26" s="117">
        <v>20</v>
      </c>
      <c r="J26" s="104">
        <v>2000</v>
      </c>
      <c r="K26" s="105">
        <f t="shared" si="0"/>
        <v>100</v>
      </c>
      <c r="L26" s="106">
        <v>20</v>
      </c>
      <c r="M26" s="104">
        <f t="shared" si="8"/>
        <v>1805.6443887848202</v>
      </c>
      <c r="N26" s="105">
        <f t="shared" si="1"/>
        <v>90.282219439241004</v>
      </c>
      <c r="O26" s="107">
        <f t="shared" si="2"/>
        <v>0</v>
      </c>
      <c r="P26" s="108">
        <f t="shared" si="3"/>
        <v>-9.717780560758996</v>
      </c>
      <c r="Q26" s="109">
        <f t="shared" si="4"/>
        <v>0.90282219439241007</v>
      </c>
      <c r="R26" s="303"/>
      <c r="S26" s="46">
        <v>0.40347222222222212</v>
      </c>
      <c r="T26" s="47">
        <v>0.47292824074074064</v>
      </c>
      <c r="U26" s="110">
        <v>5.0999999999999179</v>
      </c>
      <c r="V26" s="111">
        <v>100.01969442141478</v>
      </c>
      <c r="W26" s="112">
        <v>0.47292824074074064</v>
      </c>
      <c r="X26" s="115">
        <v>0.51249999999999984</v>
      </c>
      <c r="Y26" s="12"/>
      <c r="Z26" s="197"/>
      <c r="AA26" s="294"/>
      <c r="AB26" s="295"/>
      <c r="AC26" s="12"/>
      <c r="AD26" s="197"/>
      <c r="AE26" s="116">
        <f t="shared" si="5"/>
        <v>-194.35561121517981</v>
      </c>
      <c r="AF26" s="109">
        <f t="shared" si="6"/>
        <v>0.90282219439241007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2196</v>
      </c>
      <c r="G27" s="120">
        <f t="shared" si="7"/>
        <v>65814.12</v>
      </c>
      <c r="H27" s="121"/>
      <c r="I27" s="106">
        <v>21</v>
      </c>
      <c r="J27" s="104">
        <v>2790</v>
      </c>
      <c r="K27" s="105">
        <f t="shared" si="0"/>
        <v>132.85714285714286</v>
      </c>
      <c r="L27" s="106">
        <v>22</v>
      </c>
      <c r="M27" s="104">
        <f t="shared" si="8"/>
        <v>2626.6346153846152</v>
      </c>
      <c r="N27" s="105">
        <f t="shared" si="1"/>
        <v>119.39248251748251</v>
      </c>
      <c r="O27" s="107">
        <f t="shared" si="2"/>
        <v>1</v>
      </c>
      <c r="P27" s="108">
        <f t="shared" si="3"/>
        <v>-13.464660339660355</v>
      </c>
      <c r="Q27" s="109">
        <f t="shared" si="4"/>
        <v>0.89865309421761019</v>
      </c>
      <c r="R27" s="303"/>
      <c r="S27" s="46">
        <v>0.51249999999999984</v>
      </c>
      <c r="T27" s="119">
        <v>0.54732638888888874</v>
      </c>
      <c r="U27" s="110">
        <v>56.983333333333263</v>
      </c>
      <c r="V27" s="111">
        <v>50.163048651023175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5"/>
        <v>-163.36538461538476</v>
      </c>
      <c r="AF27" s="109">
        <f t="shared" si="6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>AVERAGE(I22:I37)</f>
        <v>20.166666666666668</v>
      </c>
      <c r="J38" s="136">
        <f>AVERAGE(J22:J37)</f>
        <v>2115</v>
      </c>
      <c r="K38" s="137">
        <f t="shared" ref="K38:K44" si="9">J38/I38</f>
        <v>104.87603305785123</v>
      </c>
      <c r="L38" s="135">
        <f>AVERAGE(L22:L37)</f>
        <v>20.333333333333332</v>
      </c>
      <c r="M38" s="136">
        <f>AVERAGE(M22:M37)</f>
        <v>1927.3606693660895</v>
      </c>
      <c r="N38" s="137">
        <f t="shared" ref="N38:N44" si="10">M38/L38</f>
        <v>94.788229640955223</v>
      </c>
      <c r="O38" s="138">
        <f t="shared" ref="O38:O44" si="11">L38-I38</f>
        <v>0.1666666666666643</v>
      </c>
      <c r="P38" s="139">
        <f t="shared" ref="P38:P44" si="12">N38-K38</f>
        <v>-10.087803416896008</v>
      </c>
      <c r="Q38" s="140">
        <f t="shared" ref="Q38:Q44" si="13">N38/K38</f>
        <v>0.90381211871990408</v>
      </c>
      <c r="R38" s="304"/>
      <c r="S38" s="141">
        <v>0.20833333333333334</v>
      </c>
      <c r="T38" s="142">
        <v>0.54732638888888874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14">M38-J38</f>
        <v>-187.6393306339105</v>
      </c>
      <c r="AF38" s="140">
        <f t="shared" ref="AF38:AF44" si="15">M38/J38</f>
        <v>0.91128164036221726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2239</v>
      </c>
      <c r="G39" s="147">
        <f t="shared" ref="G39:G44" si="16">E39*F39</f>
        <v>160200.44999999998</v>
      </c>
      <c r="H39" s="148"/>
      <c r="I39" s="149">
        <v>22</v>
      </c>
      <c r="J39" s="150">
        <v>2000</v>
      </c>
      <c r="K39" s="151">
        <f t="shared" si="9"/>
        <v>90.909090909090907</v>
      </c>
      <c r="L39" s="152">
        <v>22</v>
      </c>
      <c r="M39" s="150">
        <f t="shared" ref="M39:M44" si="17">F39/V39*60</f>
        <v>1804.2185926713987</v>
      </c>
      <c r="N39" s="151">
        <f t="shared" si="10"/>
        <v>82.009936030518119</v>
      </c>
      <c r="O39" s="153">
        <f t="shared" si="11"/>
        <v>0</v>
      </c>
      <c r="P39" s="154">
        <f t="shared" si="12"/>
        <v>-8.8991548785727872</v>
      </c>
      <c r="Q39" s="155">
        <f t="shared" si="13"/>
        <v>0.90210929633569936</v>
      </c>
      <c r="R39" s="302">
        <f>Q55</f>
        <v>0.90264064629736951</v>
      </c>
      <c r="S39" s="156">
        <v>0.20833333333333334</v>
      </c>
      <c r="T39" s="157">
        <v>0.26003472222222224</v>
      </c>
      <c r="U39" s="158"/>
      <c r="V39" s="159">
        <v>74.458826965689781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14"/>
        <v>-195.78140732860129</v>
      </c>
      <c r="AF39" s="155">
        <f t="shared" si="15"/>
        <v>0.90210929633569936</v>
      </c>
      <c r="AG39" s="307">
        <f>AF55</f>
        <v>0.90264064629736951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2202</v>
      </c>
      <c r="G40" s="102">
        <f t="shared" si="16"/>
        <v>131107.07999999999</v>
      </c>
      <c r="H40" s="26"/>
      <c r="I40" s="103">
        <v>23</v>
      </c>
      <c r="J40" s="104">
        <v>2000</v>
      </c>
      <c r="K40" s="105">
        <f t="shared" si="9"/>
        <v>86.956521739130437</v>
      </c>
      <c r="L40" s="106">
        <v>23</v>
      </c>
      <c r="M40" s="104">
        <f t="shared" si="17"/>
        <v>1806.814454487612</v>
      </c>
      <c r="N40" s="105">
        <f t="shared" si="10"/>
        <v>78.557150195113564</v>
      </c>
      <c r="O40" s="107">
        <f t="shared" si="11"/>
        <v>0</v>
      </c>
      <c r="P40" s="108">
        <f t="shared" si="12"/>
        <v>-8.3993715440168728</v>
      </c>
      <c r="Q40" s="109">
        <f t="shared" si="13"/>
        <v>0.90340722724380595</v>
      </c>
      <c r="R40" s="303"/>
      <c r="S40" s="46">
        <v>0.2638888888888889</v>
      </c>
      <c r="T40" s="47">
        <v>0.31466435185185188</v>
      </c>
      <c r="U40" s="110">
        <v>5.5499999999999883</v>
      </c>
      <c r="V40" s="111">
        <v>73.123169715546382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14"/>
        <v>-193.18554551238799</v>
      </c>
      <c r="AF40" s="109">
        <f t="shared" si="15"/>
        <v>0.90340722724380595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1558</v>
      </c>
      <c r="G41" s="102">
        <f t="shared" si="16"/>
        <v>99587.36</v>
      </c>
      <c r="H41" s="26"/>
      <c r="I41" s="103">
        <v>24</v>
      </c>
      <c r="J41" s="104">
        <v>2000</v>
      </c>
      <c r="K41" s="105">
        <f t="shared" si="9"/>
        <v>83.333333333333329</v>
      </c>
      <c r="L41" s="106">
        <v>24</v>
      </c>
      <c r="M41" s="104">
        <f t="shared" si="17"/>
        <v>1807.1665741879895</v>
      </c>
      <c r="N41" s="105">
        <f t="shared" si="10"/>
        <v>75.298607257832899</v>
      </c>
      <c r="O41" s="107">
        <f t="shared" si="11"/>
        <v>0</v>
      </c>
      <c r="P41" s="108">
        <f t="shared" si="12"/>
        <v>-8.0347260755004299</v>
      </c>
      <c r="Q41" s="109">
        <f t="shared" si="13"/>
        <v>0.90358328709399482</v>
      </c>
      <c r="R41" s="303"/>
      <c r="S41" s="46">
        <v>0.31805555555555554</v>
      </c>
      <c r="T41" s="47">
        <v>0.35396990740740741</v>
      </c>
      <c r="U41" s="110">
        <v>4.8833333333332707</v>
      </c>
      <c r="V41" s="111">
        <v>51.727384367986765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14"/>
        <v>-192.83342581201055</v>
      </c>
      <c r="AF41" s="109">
        <f t="shared" si="15"/>
        <v>0.90358328709399471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1127</v>
      </c>
      <c r="G42" s="102">
        <f t="shared" si="16"/>
        <v>78056.02</v>
      </c>
      <c r="H42" s="26"/>
      <c r="I42" s="103">
        <v>24</v>
      </c>
      <c r="J42" s="104">
        <v>2000</v>
      </c>
      <c r="K42" s="105">
        <f t="shared" si="9"/>
        <v>83.333333333333329</v>
      </c>
      <c r="L42" s="106">
        <v>24</v>
      </c>
      <c r="M42" s="104">
        <f t="shared" si="17"/>
        <v>1803.9883548287282</v>
      </c>
      <c r="N42" s="105">
        <f t="shared" si="10"/>
        <v>75.166181451197005</v>
      </c>
      <c r="O42" s="107">
        <f t="shared" si="11"/>
        <v>0</v>
      </c>
      <c r="P42" s="108">
        <f t="shared" si="12"/>
        <v>-8.1671518821363236</v>
      </c>
      <c r="Q42" s="109">
        <f t="shared" si="13"/>
        <v>0.90199417741436416</v>
      </c>
      <c r="R42" s="303"/>
      <c r="S42" s="46">
        <v>0.35763888888888884</v>
      </c>
      <c r="T42" s="47">
        <v>0.38366898148148143</v>
      </c>
      <c r="U42" s="110">
        <v>5.2833333333332533</v>
      </c>
      <c r="V42" s="111">
        <v>37.483612252264166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14"/>
        <v>-196.01164517127177</v>
      </c>
      <c r="AF42" s="109">
        <f t="shared" si="15"/>
        <v>0.90199417741436416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1849</v>
      </c>
      <c r="G43" s="102">
        <f t="shared" si="16"/>
        <v>127876.84</v>
      </c>
      <c r="H43" s="13"/>
      <c r="I43" s="103">
        <v>24</v>
      </c>
      <c r="J43" s="104">
        <v>2000</v>
      </c>
      <c r="K43" s="105">
        <f t="shared" si="9"/>
        <v>83.333333333333329</v>
      </c>
      <c r="L43" s="106">
        <v>24</v>
      </c>
      <c r="M43" s="104">
        <f t="shared" si="17"/>
        <v>1806.7503980056706</v>
      </c>
      <c r="N43" s="105">
        <f t="shared" si="10"/>
        <v>75.281266583569604</v>
      </c>
      <c r="O43" s="107">
        <f t="shared" si="11"/>
        <v>0</v>
      </c>
      <c r="P43" s="108">
        <f t="shared" si="12"/>
        <v>-8.0520667497637248</v>
      </c>
      <c r="Q43" s="109">
        <f t="shared" si="13"/>
        <v>0.90337519900283525</v>
      </c>
      <c r="R43" s="303"/>
      <c r="S43" s="46">
        <v>0.38680555555555551</v>
      </c>
      <c r="T43" s="47">
        <v>0.42944444444444441</v>
      </c>
      <c r="U43" s="110">
        <v>4.5166666666666799</v>
      </c>
      <c r="V43" s="111">
        <v>61.403058287662709</v>
      </c>
      <c r="W43" s="112">
        <v>0.42944444444444441</v>
      </c>
      <c r="X43" s="115">
        <v>0.4680555555555555</v>
      </c>
      <c r="Y43" s="12"/>
      <c r="Z43" s="197"/>
      <c r="AA43" s="294"/>
      <c r="AB43" s="295"/>
      <c r="AC43" s="12"/>
      <c r="AD43" s="197"/>
      <c r="AE43" s="116">
        <f t="shared" si="14"/>
        <v>-193.2496019943294</v>
      </c>
      <c r="AF43" s="109">
        <f t="shared" si="15"/>
        <v>0.90337519900283525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2508</v>
      </c>
      <c r="G44" s="120">
        <f t="shared" si="16"/>
        <v>147144.36000000002</v>
      </c>
      <c r="H44" s="121"/>
      <c r="I44" s="103">
        <v>23</v>
      </c>
      <c r="J44" s="104">
        <v>2000</v>
      </c>
      <c r="K44" s="105">
        <f t="shared" si="9"/>
        <v>86.956521739130437</v>
      </c>
      <c r="L44" s="106">
        <v>23</v>
      </c>
      <c r="M44" s="104">
        <f t="shared" si="17"/>
        <v>1802.7493813870351</v>
      </c>
      <c r="N44" s="105">
        <f t="shared" si="10"/>
        <v>78.380407886392831</v>
      </c>
      <c r="O44" s="107">
        <f t="shared" si="11"/>
        <v>0</v>
      </c>
      <c r="P44" s="108">
        <f t="shared" si="12"/>
        <v>-8.5761138527376062</v>
      </c>
      <c r="Q44" s="109">
        <f t="shared" si="13"/>
        <v>0.9013746906935175</v>
      </c>
      <c r="R44" s="303"/>
      <c r="S44" s="46">
        <v>0.4680555555555555</v>
      </c>
      <c r="T44" s="119">
        <v>0.52601851851851844</v>
      </c>
      <c r="U44" s="110">
        <v>55.59999999999998</v>
      </c>
      <c r="V44" s="111">
        <v>83.472501254844815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14"/>
        <v>-197.2506186129649</v>
      </c>
      <c r="AF44" s="109">
        <f t="shared" si="15"/>
        <v>0.9013746906935175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>AVERAGE(I39:I54)</f>
        <v>23.333333333333332</v>
      </c>
      <c r="J55" s="136">
        <f>AVERAGE(J39:J54)</f>
        <v>2000</v>
      </c>
      <c r="K55" s="137">
        <f t="shared" ref="K55:K63" si="18">J55/I55</f>
        <v>85.714285714285722</v>
      </c>
      <c r="L55" s="135">
        <f>AVERAGE(L39:L54)</f>
        <v>23.333333333333332</v>
      </c>
      <c r="M55" s="136">
        <f>AVERAGE(M39:M54)</f>
        <v>1805.2812925947389</v>
      </c>
      <c r="N55" s="137">
        <f t="shared" ref="N55:N63" si="19">M55/L55</f>
        <v>77.369198254060251</v>
      </c>
      <c r="O55" s="138">
        <f t="shared" ref="O55:O63" si="20">L55-I55</f>
        <v>0</v>
      </c>
      <c r="P55" s="139">
        <f t="shared" ref="P55:P63" si="21">N55-K55</f>
        <v>-8.3450874602254714</v>
      </c>
      <c r="Q55" s="140">
        <f t="shared" ref="Q55:Q63" si="22">N55/K55</f>
        <v>0.90264064629736951</v>
      </c>
      <c r="R55" s="304"/>
      <c r="S55" s="141">
        <v>0.20833333333333334</v>
      </c>
      <c r="T55" s="142">
        <v>0.52601851851851844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23">M55-J55</f>
        <v>-194.71870740526106</v>
      </c>
      <c r="AF55" s="140">
        <f t="shared" ref="AF55:AF63" si="24">M55/J55</f>
        <v>0.90264064629736951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1664</v>
      </c>
      <c r="G56" s="147">
        <f t="shared" ref="G56:G63" si="25">E56*F56</f>
        <v>48023.040000000001</v>
      </c>
      <c r="H56" s="148"/>
      <c r="I56" s="149">
        <v>18</v>
      </c>
      <c r="J56" s="150">
        <v>3600</v>
      </c>
      <c r="K56" s="151">
        <f t="shared" si="18"/>
        <v>200</v>
      </c>
      <c r="L56" s="152">
        <v>18</v>
      </c>
      <c r="M56" s="150">
        <f t="shared" ref="M56:M63" si="26">F56/V56*60</f>
        <v>3194.2829075900909</v>
      </c>
      <c r="N56" s="151">
        <f t="shared" si="19"/>
        <v>177.46016153278282</v>
      </c>
      <c r="O56" s="153">
        <f t="shared" si="20"/>
        <v>0</v>
      </c>
      <c r="P56" s="154">
        <f t="shared" si="21"/>
        <v>-22.53983846721718</v>
      </c>
      <c r="Q56" s="155">
        <f t="shared" si="22"/>
        <v>0.88730080766391406</v>
      </c>
      <c r="R56" s="302">
        <f>Q72</f>
        <v>0.89985846119374646</v>
      </c>
      <c r="S56" s="156">
        <v>0.25</v>
      </c>
      <c r="T56" s="157">
        <v>0.2717013888888889</v>
      </c>
      <c r="U56" s="158"/>
      <c r="V56" s="159">
        <v>31.255841416790389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23"/>
        <v>-405.71709240990913</v>
      </c>
      <c r="AF56" s="155">
        <f t="shared" si="24"/>
        <v>0.88730080766391417</v>
      </c>
      <c r="AG56" s="307">
        <f>AF72</f>
        <v>0.89985846119374657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1760</v>
      </c>
      <c r="G57" s="102">
        <f t="shared" si="25"/>
        <v>63166.400000000001</v>
      </c>
      <c r="H57" s="26"/>
      <c r="I57" s="103">
        <v>18</v>
      </c>
      <c r="J57" s="104">
        <v>3600</v>
      </c>
      <c r="K57" s="105">
        <f t="shared" si="18"/>
        <v>200</v>
      </c>
      <c r="L57" s="106">
        <v>18</v>
      </c>
      <c r="M57" s="104">
        <f t="shared" si="26"/>
        <v>3193.6690624146368</v>
      </c>
      <c r="N57" s="105">
        <f t="shared" si="19"/>
        <v>177.42605902303538</v>
      </c>
      <c r="O57" s="107">
        <f t="shared" si="20"/>
        <v>0</v>
      </c>
      <c r="P57" s="108">
        <f t="shared" si="21"/>
        <v>-22.573940976964622</v>
      </c>
      <c r="Q57" s="109">
        <f t="shared" si="22"/>
        <v>0.88713029511517694</v>
      </c>
      <c r="R57" s="303"/>
      <c r="S57" s="46">
        <v>0.27499999999999997</v>
      </c>
      <c r="T57" s="47">
        <v>0.29795138888888884</v>
      </c>
      <c r="U57" s="110">
        <v>4.7499999999999432</v>
      </c>
      <c r="V57" s="111">
        <v>33.065417216447287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23"/>
        <v>-406.33093758536324</v>
      </c>
      <c r="AF57" s="109">
        <f t="shared" si="24"/>
        <v>0.88713029511517683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1432</v>
      </c>
      <c r="G58" s="102">
        <f t="shared" si="25"/>
        <v>52597.359999999993</v>
      </c>
      <c r="H58" s="26"/>
      <c r="I58" s="103">
        <v>21</v>
      </c>
      <c r="J58" s="104">
        <v>3600</v>
      </c>
      <c r="K58" s="105">
        <f t="shared" si="18"/>
        <v>171.42857142857142</v>
      </c>
      <c r="L58" s="106">
        <v>21</v>
      </c>
      <c r="M58" s="104">
        <f t="shared" si="26"/>
        <v>3192.5857105831083</v>
      </c>
      <c r="N58" s="105">
        <f t="shared" si="19"/>
        <v>152.02789098014802</v>
      </c>
      <c r="O58" s="107">
        <f t="shared" si="20"/>
        <v>0</v>
      </c>
      <c r="P58" s="108">
        <f t="shared" si="21"/>
        <v>-19.400680448423401</v>
      </c>
      <c r="Q58" s="109">
        <f t="shared" si="22"/>
        <v>0.88682936405086343</v>
      </c>
      <c r="R58" s="303"/>
      <c r="S58" s="46">
        <v>0.30208333333333326</v>
      </c>
      <c r="T58" s="47">
        <v>0.32076388888888879</v>
      </c>
      <c r="U58" s="110">
        <v>5.9499999999999709</v>
      </c>
      <c r="V58" s="111">
        <v>26.912354996510704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23"/>
        <v>-407.41428941689173</v>
      </c>
      <c r="AF58" s="109">
        <f t="shared" si="24"/>
        <v>0.88682936405086343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2093</v>
      </c>
      <c r="G59" s="102">
        <f t="shared" si="25"/>
        <v>92008.28</v>
      </c>
      <c r="H59" s="26"/>
      <c r="I59" s="103">
        <v>23</v>
      </c>
      <c r="J59" s="104">
        <v>3600</v>
      </c>
      <c r="K59" s="105">
        <f t="shared" si="18"/>
        <v>156.52173913043478</v>
      </c>
      <c r="L59" s="106">
        <v>23</v>
      </c>
      <c r="M59" s="104">
        <f t="shared" si="26"/>
        <v>3268.4370040511467</v>
      </c>
      <c r="N59" s="105">
        <f t="shared" si="19"/>
        <v>142.10595669787594</v>
      </c>
      <c r="O59" s="107">
        <f t="shared" si="20"/>
        <v>0</v>
      </c>
      <c r="P59" s="108">
        <f t="shared" si="21"/>
        <v>-14.415782432558842</v>
      </c>
      <c r="Q59" s="109">
        <f t="shared" si="22"/>
        <v>0.90789916779198521</v>
      </c>
      <c r="R59" s="303"/>
      <c r="S59" s="46">
        <v>0.32361111111111102</v>
      </c>
      <c r="T59" s="47">
        <v>0.35028935185185178</v>
      </c>
      <c r="U59" s="110">
        <v>5</v>
      </c>
      <c r="V59" s="111">
        <v>38.422034704767661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23"/>
        <v>-331.56299594885331</v>
      </c>
      <c r="AF59" s="199">
        <f t="shared" si="24"/>
        <v>0.90789916779198521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1535</v>
      </c>
      <c r="G60" s="102">
        <f t="shared" si="25"/>
        <v>72037.55</v>
      </c>
      <c r="H60" s="13"/>
      <c r="I60" s="103">
        <v>23</v>
      </c>
      <c r="J60" s="104">
        <v>3600</v>
      </c>
      <c r="K60" s="105">
        <f t="shared" si="18"/>
        <v>156.52173913043478</v>
      </c>
      <c r="L60" s="106">
        <v>23</v>
      </c>
      <c r="M60" s="104">
        <f t="shared" si="26"/>
        <v>3263.6508059526968</v>
      </c>
      <c r="N60" s="105">
        <f t="shared" si="19"/>
        <v>141.89786112837811</v>
      </c>
      <c r="O60" s="107">
        <f t="shared" si="20"/>
        <v>0</v>
      </c>
      <c r="P60" s="108">
        <f t="shared" si="21"/>
        <v>-14.623878002056671</v>
      </c>
      <c r="Q60" s="109">
        <f t="shared" si="22"/>
        <v>0.90656966832019348</v>
      </c>
      <c r="R60" s="303"/>
      <c r="S60" s="46">
        <v>0.35347222222222213</v>
      </c>
      <c r="T60" s="47">
        <v>0.37306712962962951</v>
      </c>
      <c r="U60" s="110">
        <v>4.5833333333333037</v>
      </c>
      <c r="V60" s="111">
        <v>28.219930830839903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23"/>
        <v>-336.34919404730317</v>
      </c>
      <c r="AF60" s="199">
        <f t="shared" si="24"/>
        <v>0.90656966832019359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2452</v>
      </c>
      <c r="G61" s="120">
        <f t="shared" si="25"/>
        <v>90061.959999999992</v>
      </c>
      <c r="H61" s="121"/>
      <c r="I61" s="103">
        <v>19</v>
      </c>
      <c r="J61" s="104">
        <v>3600</v>
      </c>
      <c r="K61" s="105">
        <f t="shared" si="18"/>
        <v>189.47368421052633</v>
      </c>
      <c r="L61" s="106">
        <v>19</v>
      </c>
      <c r="M61" s="104">
        <f t="shared" si="26"/>
        <v>3265.6981917882181</v>
      </c>
      <c r="N61" s="105">
        <f t="shared" si="19"/>
        <v>171.87885219937991</v>
      </c>
      <c r="O61" s="107">
        <f t="shared" si="20"/>
        <v>0</v>
      </c>
      <c r="P61" s="108">
        <f t="shared" si="21"/>
        <v>-17.594832011146423</v>
      </c>
      <c r="Q61" s="109">
        <f t="shared" si="22"/>
        <v>0.9071383866078383</v>
      </c>
      <c r="R61" s="303"/>
      <c r="S61" s="46">
        <v>0.37638888888888877</v>
      </c>
      <c r="T61" s="119">
        <v>0.407673611111111</v>
      </c>
      <c r="U61" s="110">
        <v>4.783333333333335</v>
      </c>
      <c r="V61" s="111">
        <v>45.050090779956797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23"/>
        <v>-334.30180821178192</v>
      </c>
      <c r="AF61" s="199">
        <f t="shared" si="24"/>
        <v>0.90713838660783841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3349</v>
      </c>
      <c r="G62" s="120">
        <f t="shared" si="25"/>
        <v>128869.51999999999</v>
      </c>
      <c r="H62" s="61"/>
      <c r="I62" s="103">
        <v>19</v>
      </c>
      <c r="J62" s="104">
        <v>3600</v>
      </c>
      <c r="K62" s="105">
        <f t="shared" si="18"/>
        <v>189.47368421052633</v>
      </c>
      <c r="L62" s="106">
        <v>19</v>
      </c>
      <c r="M62" s="104">
        <f t="shared" si="26"/>
        <v>3268.0800000000004</v>
      </c>
      <c r="N62" s="105">
        <f t="shared" si="19"/>
        <v>172.0042105263158</v>
      </c>
      <c r="O62" s="122">
        <f t="shared" si="20"/>
        <v>0</v>
      </c>
      <c r="P62" s="123">
        <f t="shared" si="21"/>
        <v>-17.469473684210527</v>
      </c>
      <c r="Q62" s="124">
        <f t="shared" si="22"/>
        <v>0.90780000000000005</v>
      </c>
      <c r="R62" s="303"/>
      <c r="S62" s="46">
        <v>0.41180555555555542</v>
      </c>
      <c r="T62" s="119">
        <v>0.45450231481481468</v>
      </c>
      <c r="U62" s="110">
        <v>5.9499999999999709</v>
      </c>
      <c r="V62" s="111">
        <v>61.4856429463171</v>
      </c>
      <c r="W62" s="112">
        <v>0.45450231481481468</v>
      </c>
      <c r="X62" s="115">
        <v>0.49374999999999986</v>
      </c>
      <c r="Y62" s="12"/>
      <c r="Z62" s="197"/>
      <c r="AA62" s="294"/>
      <c r="AB62" s="295"/>
      <c r="AC62" s="12"/>
      <c r="AD62" s="197"/>
      <c r="AE62" s="198">
        <f t="shared" si="23"/>
        <v>-331.91999999999962</v>
      </c>
      <c r="AF62" s="199">
        <f t="shared" si="24"/>
        <v>0.90780000000000005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4211</v>
      </c>
      <c r="G63" s="120">
        <f t="shared" si="25"/>
        <v>159175.79999999999</v>
      </c>
      <c r="H63" s="61"/>
      <c r="I63" s="103">
        <v>20</v>
      </c>
      <c r="J63" s="104">
        <v>3600</v>
      </c>
      <c r="K63" s="105">
        <f t="shared" si="18"/>
        <v>180</v>
      </c>
      <c r="L63" s="106">
        <v>20</v>
      </c>
      <c r="M63" s="104">
        <f t="shared" si="26"/>
        <v>3269.5200000000004</v>
      </c>
      <c r="N63" s="105">
        <f t="shared" si="19"/>
        <v>163.47600000000003</v>
      </c>
      <c r="O63" s="122">
        <f t="shared" si="20"/>
        <v>0</v>
      </c>
      <c r="P63" s="123">
        <f t="shared" si="21"/>
        <v>-16.523999999999972</v>
      </c>
      <c r="Q63" s="124">
        <f t="shared" si="22"/>
        <v>0.90820000000000012</v>
      </c>
      <c r="R63" s="303"/>
      <c r="S63" s="46">
        <v>0.49374999999999986</v>
      </c>
      <c r="T63" s="119">
        <v>0.54740740740740723</v>
      </c>
      <c r="U63" s="110">
        <v>56.516666666666652</v>
      </c>
      <c r="V63" s="111">
        <v>77.277398517213527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23"/>
        <v>-330.47999999999956</v>
      </c>
      <c r="AF63" s="199">
        <f t="shared" si="24"/>
        <v>0.90820000000000012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>AVERAGE(I56:I71)</f>
        <v>20.125</v>
      </c>
      <c r="J72" s="136">
        <f>AVERAGE(J56:J71)</f>
        <v>3600</v>
      </c>
      <c r="K72" s="137">
        <f>J72/I72</f>
        <v>178.88198757763976</v>
      </c>
      <c r="L72" s="135">
        <f>AVERAGE(L56:L71)</f>
        <v>20.125</v>
      </c>
      <c r="M72" s="136">
        <f>AVERAGE(M56:M71)</f>
        <v>3239.4904602974875</v>
      </c>
      <c r="N72" s="137">
        <f>M72/L72</f>
        <v>160.96847007689379</v>
      </c>
      <c r="O72" s="138">
        <f>L72-I72</f>
        <v>0</v>
      </c>
      <c r="P72" s="139">
        <f>N72-K72</f>
        <v>-17.913517500745968</v>
      </c>
      <c r="Q72" s="140">
        <f>N72/K72</f>
        <v>0.89985846119374646</v>
      </c>
      <c r="R72" s="304"/>
      <c r="S72" s="141">
        <v>0.25</v>
      </c>
      <c r="T72" s="142">
        <v>0.54740740740740723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>M72-J72</f>
        <v>-360.50953970251248</v>
      </c>
      <c r="AF72" s="140">
        <f>M72/J72</f>
        <v>0.89985846119374657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811</v>
      </c>
      <c r="G73" s="120">
        <f>E73*F73</f>
        <v>19099.05</v>
      </c>
      <c r="H73" s="121"/>
      <c r="I73" s="103">
        <v>6</v>
      </c>
      <c r="J73" s="104">
        <v>2500</v>
      </c>
      <c r="K73" s="105">
        <f>J73/I73</f>
        <v>416.66666666666669</v>
      </c>
      <c r="L73" s="106">
        <v>6</v>
      </c>
      <c r="M73" s="104">
        <f>F73/V73*60</f>
        <v>2259.2201644204379</v>
      </c>
      <c r="N73" s="105">
        <f>M73/L73</f>
        <v>376.536694070073</v>
      </c>
      <c r="O73" s="107">
        <f>L73-I73</f>
        <v>0</v>
      </c>
      <c r="P73" s="108">
        <f>N73-K73</f>
        <v>-40.129972596593689</v>
      </c>
      <c r="Q73" s="109">
        <f>N73/K73</f>
        <v>0.90368806576817517</v>
      </c>
      <c r="R73" s="302">
        <f>Q89</f>
        <v>0.88192437536102408</v>
      </c>
      <c r="S73" s="46">
        <v>0.27569444444444435</v>
      </c>
      <c r="T73" s="119">
        <v>0.29064814814814804</v>
      </c>
      <c r="U73" s="110">
        <v>4.8333333333333428</v>
      </c>
      <c r="V73" s="111">
        <v>21.538405493332185</v>
      </c>
      <c r="W73" s="112"/>
      <c r="X73" s="161"/>
      <c r="Y73" s="12"/>
      <c r="Z73" s="197"/>
      <c r="AA73" s="305"/>
      <c r="AB73" s="306"/>
      <c r="AC73" s="12"/>
      <c r="AD73" s="197"/>
      <c r="AE73" s="114">
        <f>M73-J73</f>
        <v>-240.77983557956213</v>
      </c>
      <c r="AF73" s="155">
        <f>M73/J73</f>
        <v>0.90368806576817517</v>
      </c>
      <c r="AG73" s="307">
        <f>AF89</f>
        <v>0.88192437536102408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4178</v>
      </c>
      <c r="G74" s="120">
        <f>E74*F74</f>
        <v>96887.82</v>
      </c>
      <c r="H74" s="61"/>
      <c r="I74" s="103">
        <v>6</v>
      </c>
      <c r="J74" s="104">
        <v>2500</v>
      </c>
      <c r="K74" s="105">
        <f>J74/I74</f>
        <v>416.66666666666669</v>
      </c>
      <c r="L74" s="106">
        <v>6</v>
      </c>
      <c r="M74" s="104">
        <f>F74/V74*60</f>
        <v>2143.497865249999</v>
      </c>
      <c r="N74" s="105">
        <f>M74/L74</f>
        <v>357.24964420833317</v>
      </c>
      <c r="O74" s="122">
        <f>L74-I74</f>
        <v>0</v>
      </c>
      <c r="P74" s="123">
        <f>N74-K74</f>
        <v>-59.41702245833352</v>
      </c>
      <c r="Q74" s="124">
        <f>N74/K74</f>
        <v>0.85739914609999957</v>
      </c>
      <c r="R74" s="303"/>
      <c r="S74" s="46">
        <v>0.2937499999999999</v>
      </c>
      <c r="T74" s="119">
        <v>0.37495370370370362</v>
      </c>
      <c r="U74" s="110">
        <v>5</v>
      </c>
      <c r="V74" s="111">
        <v>116.94903179703557</v>
      </c>
      <c r="W74" s="112"/>
      <c r="X74" s="115"/>
      <c r="Y74" s="12"/>
      <c r="Z74" s="197"/>
      <c r="AA74" s="294"/>
      <c r="AB74" s="295"/>
      <c r="AC74" s="12"/>
      <c r="AD74" s="197"/>
      <c r="AE74" s="116">
        <f>M74-J74</f>
        <v>-356.50213475000101</v>
      </c>
      <c r="AF74" s="109">
        <f>M74/J74</f>
        <v>0.85739914609999957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3685</v>
      </c>
      <c r="G75" s="120">
        <f>E75*F75</f>
        <v>132254.65</v>
      </c>
      <c r="H75" s="61"/>
      <c r="I75" s="103">
        <v>6</v>
      </c>
      <c r="J75" s="104">
        <v>3273</v>
      </c>
      <c r="K75" s="105">
        <f>J75/I75</f>
        <v>545.5</v>
      </c>
      <c r="L75" s="117">
        <v>6</v>
      </c>
      <c r="M75" s="104">
        <f>F75/V75*60</f>
        <v>2814.7445937530315</v>
      </c>
      <c r="N75" s="105">
        <f>M75/L75</f>
        <v>469.1240989588386</v>
      </c>
      <c r="O75" s="122">
        <f>L75-I75</f>
        <v>0</v>
      </c>
      <c r="P75" s="123">
        <f>N75-K75</f>
        <v>-76.375901041161399</v>
      </c>
      <c r="Q75" s="124">
        <f>N75/K75</f>
        <v>0.85998918232601029</v>
      </c>
      <c r="R75" s="303"/>
      <c r="S75" s="46">
        <v>0.3784722222222221</v>
      </c>
      <c r="T75" s="119">
        <v>0.43302083333333319</v>
      </c>
      <c r="U75" s="110">
        <v>5.066666666666606</v>
      </c>
      <c r="V75" s="111">
        <v>78.550643809993772</v>
      </c>
      <c r="W75" s="112"/>
      <c r="X75" s="115"/>
      <c r="Y75" s="12"/>
      <c r="Z75" s="197"/>
      <c r="AA75" s="294"/>
      <c r="AB75" s="295"/>
      <c r="AC75" s="12"/>
      <c r="AD75" s="197"/>
      <c r="AE75" s="116">
        <f>M75-J75</f>
        <v>-458.25540624696851</v>
      </c>
      <c r="AF75" s="109">
        <f>M75/J75</f>
        <v>0.85998918232601018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939</v>
      </c>
      <c r="G76" s="120">
        <f>E76*F76</f>
        <v>25399.95</v>
      </c>
      <c r="H76" s="61"/>
      <c r="I76" s="103">
        <v>5</v>
      </c>
      <c r="J76" s="104">
        <v>3273</v>
      </c>
      <c r="K76" s="105">
        <f>J76/I76</f>
        <v>654.6</v>
      </c>
      <c r="L76" s="117">
        <v>5</v>
      </c>
      <c r="M76" s="104">
        <f>F76/V76*60</f>
        <v>2965.2362144949143</v>
      </c>
      <c r="N76" s="105">
        <f>M76/L76</f>
        <v>593.04724289898286</v>
      </c>
      <c r="O76" s="122">
        <f>L76-I76</f>
        <v>0</v>
      </c>
      <c r="P76" s="123">
        <f>N76-K76</f>
        <v>-61.552757101017164</v>
      </c>
      <c r="Q76" s="124">
        <f>N76/K76</f>
        <v>0.90596890146499054</v>
      </c>
      <c r="R76" s="303"/>
      <c r="S76" s="46">
        <v>0.43611111111111101</v>
      </c>
      <c r="T76" s="119">
        <v>0.44930555555555546</v>
      </c>
      <c r="U76" s="110">
        <v>5</v>
      </c>
      <c r="V76" s="111">
        <v>19.00017264209648</v>
      </c>
      <c r="W76" s="112"/>
      <c r="X76" s="115"/>
      <c r="Y76" s="12"/>
      <c r="Z76" s="197"/>
      <c r="AA76" s="294"/>
      <c r="AB76" s="295"/>
      <c r="AC76" s="12"/>
      <c r="AD76" s="197"/>
      <c r="AE76" s="116">
        <f>M76-J76</f>
        <v>-307.76378550508571</v>
      </c>
      <c r="AF76" s="109">
        <f>M76/J76</f>
        <v>0.90596890146499065</v>
      </c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>AVERAGE(I73:I88)</f>
        <v>5.75</v>
      </c>
      <c r="J89" s="136">
        <f>AVERAGE(J73:J88)</f>
        <v>2886.5</v>
      </c>
      <c r="K89" s="137">
        <f>J89/I89</f>
        <v>502</v>
      </c>
      <c r="L89" s="135">
        <f>AVERAGE(L73:L88)</f>
        <v>5.75</v>
      </c>
      <c r="M89" s="136">
        <f>AVERAGE(M73:M88)</f>
        <v>2545.674709479596</v>
      </c>
      <c r="N89" s="137">
        <f>M89/L89</f>
        <v>442.72603643123409</v>
      </c>
      <c r="O89" s="138">
        <f>L89-I89</f>
        <v>0</v>
      </c>
      <c r="P89" s="139">
        <f>N89-K89</f>
        <v>-59.273963568765907</v>
      </c>
      <c r="Q89" s="140">
        <f>N89/K89</f>
        <v>0.88192437536102408</v>
      </c>
      <c r="R89" s="304"/>
      <c r="S89" s="141">
        <v>0.16666666666666666</v>
      </c>
      <c r="T89" s="142">
        <v>0.44930555555555546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-340.825290520404</v>
      </c>
      <c r="AF89" s="140">
        <f>M89/J89</f>
        <v>0.88192437536102408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1972</v>
      </c>
      <c r="G90" s="147">
        <f>E90*F90</f>
        <v>30585.72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3793.4833729415736</v>
      </c>
      <c r="N90" s="151">
        <f>M90/L90</f>
        <v>632.24722882359561</v>
      </c>
      <c r="O90" s="153">
        <f>L90-I90</f>
        <v>0</v>
      </c>
      <c r="P90" s="154">
        <f>N90-K90</f>
        <v>-67.752771176404394</v>
      </c>
      <c r="Q90" s="155">
        <f>N90/K90</f>
        <v>0.9032103268908509</v>
      </c>
      <c r="R90" s="302">
        <f>Q106</f>
        <v>0.90298393802734922</v>
      </c>
      <c r="S90" s="156">
        <v>0.25</v>
      </c>
      <c r="T90" s="157">
        <v>0.27165509259259257</v>
      </c>
      <c r="U90" s="158"/>
      <c r="V90" s="159">
        <v>31.190330460906001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-406.51662705842637</v>
      </c>
      <c r="AF90" s="155">
        <f>M90/J90</f>
        <v>0.9032103268908509</v>
      </c>
      <c r="AG90" s="307">
        <f>AF106</f>
        <v>0.90298393802734911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2094</v>
      </c>
      <c r="G91" s="102">
        <f>E91*F91</f>
        <v>31430.94</v>
      </c>
      <c r="H91" s="26"/>
      <c r="I91" s="103">
        <v>6</v>
      </c>
      <c r="J91" s="104">
        <v>4200</v>
      </c>
      <c r="K91" s="105">
        <f>J91/I91</f>
        <v>700</v>
      </c>
      <c r="L91" s="106">
        <v>6</v>
      </c>
      <c r="M91" s="104">
        <f>F91/V91*60</f>
        <v>3791.5817064881589</v>
      </c>
      <c r="N91" s="105">
        <f>M91/L91</f>
        <v>631.93028441469312</v>
      </c>
      <c r="O91" s="107">
        <f>L91-I91</f>
        <v>0</v>
      </c>
      <c r="P91" s="108">
        <f>N91-K91</f>
        <v>-68.069715585306881</v>
      </c>
      <c r="Q91" s="109">
        <f>N91/K91</f>
        <v>0.90275754916384732</v>
      </c>
      <c r="R91" s="303"/>
      <c r="S91" s="46">
        <v>0.27569444444444441</v>
      </c>
      <c r="T91" s="47">
        <v>0.29870370370370369</v>
      </c>
      <c r="U91" s="110">
        <v>5.8166666666666433</v>
      </c>
      <c r="V91" s="111">
        <v>33.13656666952599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-408.41829351184106</v>
      </c>
      <c r="AF91" s="109">
        <f>M91/J91</f>
        <v>0.90275754916384732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>AVERAGE(I90:I105)</f>
        <v>6</v>
      </c>
      <c r="J106" s="136">
        <f>AVERAGE(J90:J105)</f>
        <v>4200</v>
      </c>
      <c r="K106" s="137">
        <f>J106/I106</f>
        <v>700</v>
      </c>
      <c r="L106" s="135">
        <f>AVERAGE(L90:L105)</f>
        <v>6</v>
      </c>
      <c r="M106" s="136">
        <f>AVERAGE(M90:M105)</f>
        <v>3792.5325397148663</v>
      </c>
      <c r="N106" s="137">
        <f>M106/L106</f>
        <v>632.08875661914442</v>
      </c>
      <c r="O106" s="138">
        <f>L106-I106</f>
        <v>0</v>
      </c>
      <c r="P106" s="139">
        <f>N106-K106</f>
        <v>-67.911243380855581</v>
      </c>
      <c r="Q106" s="140">
        <f>N106/K106</f>
        <v>0.90298393802734922</v>
      </c>
      <c r="R106" s="304"/>
      <c r="S106" s="141">
        <v>0.25</v>
      </c>
      <c r="T106" s="142">
        <v>0.29870370370370369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-407.46746028513371</v>
      </c>
      <c r="AF106" s="140">
        <f>M106/J106</f>
        <v>0.90298393802734911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1096</v>
      </c>
      <c r="G107" s="147">
        <f>E107*F107</f>
        <v>63754.32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1806.4</v>
      </c>
      <c r="N107" s="151">
        <f>M107/L107</f>
        <v>106.25882352941177</v>
      </c>
      <c r="O107" s="153">
        <f>L107-I107</f>
        <v>-1</v>
      </c>
      <c r="P107" s="154">
        <f>N107-K107</f>
        <v>-4.8522875816993434</v>
      </c>
      <c r="Q107" s="155">
        <f>N107/K107</f>
        <v>0.95632941176470587</v>
      </c>
      <c r="R107" s="302">
        <f>Q123</f>
        <v>0.95172619047619045</v>
      </c>
      <c r="S107" s="156">
        <v>0.70833333333333337</v>
      </c>
      <c r="T107" s="157">
        <v>0.7336111111111111</v>
      </c>
      <c r="U107" s="158"/>
      <c r="V107" s="159">
        <v>36.403897254207259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-193.59999999999991</v>
      </c>
      <c r="AF107" s="155">
        <f>M107/J107</f>
        <v>0.9032</v>
      </c>
      <c r="AG107" s="307">
        <f>AF123</f>
        <v>0.90333333333333332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1210</v>
      </c>
      <c r="G108" s="102">
        <f>E108*F108</f>
        <v>61310.700000000004</v>
      </c>
      <c r="H108" s="26"/>
      <c r="I108" s="103">
        <v>20</v>
      </c>
      <c r="J108" s="104">
        <v>2000</v>
      </c>
      <c r="K108" s="105">
        <f>J108/I108</f>
        <v>100</v>
      </c>
      <c r="L108" s="106">
        <v>19</v>
      </c>
      <c r="M108" s="104">
        <f>F108/V108*60</f>
        <v>1806.7999999999997</v>
      </c>
      <c r="N108" s="105">
        <f>M108/L108</f>
        <v>95.094736842105249</v>
      </c>
      <c r="O108" s="107">
        <f>L108-I108</f>
        <v>-1</v>
      </c>
      <c r="P108" s="108">
        <f>N108-K108</f>
        <v>-4.9052631578947512</v>
      </c>
      <c r="Q108" s="109">
        <f>N108/K108</f>
        <v>0.95094736842105254</v>
      </c>
      <c r="R108" s="303"/>
      <c r="S108" s="46">
        <v>0.73750000000000004</v>
      </c>
      <c r="T108" s="47">
        <v>0.76539351851851856</v>
      </c>
      <c r="U108" s="110">
        <v>5.600000000000076</v>
      </c>
      <c r="V108" s="111">
        <v>40.181536417976538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-193.20000000000027</v>
      </c>
      <c r="AF108" s="109">
        <f>M108/J108</f>
        <v>0.90339999999999987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1148</v>
      </c>
      <c r="G109" s="102">
        <f>E109*F109</f>
        <v>65780.399999999994</v>
      </c>
      <c r="H109" s="26"/>
      <c r="I109" s="103">
        <v>21</v>
      </c>
      <c r="J109" s="104">
        <v>2000</v>
      </c>
      <c r="K109" s="105">
        <f>J109/I109</f>
        <v>95.238095238095241</v>
      </c>
      <c r="L109" s="106">
        <v>20</v>
      </c>
      <c r="M109" s="104">
        <f>F109/V109*60</f>
        <v>1806.7999999999997</v>
      </c>
      <c r="N109" s="105">
        <f>M109/L109</f>
        <v>90.339999999999989</v>
      </c>
      <c r="O109" s="107">
        <f>L109-I109</f>
        <v>-1</v>
      </c>
      <c r="P109" s="108">
        <f>N109-K109</f>
        <v>-4.8980952380952516</v>
      </c>
      <c r="Q109" s="109">
        <f>N109/K109</f>
        <v>0.94856999999999991</v>
      </c>
      <c r="R109" s="303"/>
      <c r="S109" s="46">
        <v>0.76944444444444449</v>
      </c>
      <c r="T109" s="47">
        <v>0.79591435185185189</v>
      </c>
      <c r="U109" s="110">
        <v>5.8333333333333393</v>
      </c>
      <c r="V109" s="111">
        <v>38.122647775071954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-193.20000000000027</v>
      </c>
      <c r="AF109" s="109">
        <f>M109/J109</f>
        <v>0.90339999999999987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>AVERAGE(I107:I122)</f>
        <v>19.666666666666668</v>
      </c>
      <c r="J123" s="136">
        <f>AVERAGE(J107:J122)</f>
        <v>2000</v>
      </c>
      <c r="K123" s="137">
        <f>J123/I123</f>
        <v>101.69491525423729</v>
      </c>
      <c r="L123" s="135">
        <f>AVERAGE(L107:L122)</f>
        <v>18.666666666666668</v>
      </c>
      <c r="M123" s="136">
        <f>AVERAGE(M107:M122)</f>
        <v>1806.6666666666667</v>
      </c>
      <c r="N123" s="137">
        <f>M123/L123</f>
        <v>96.785714285714278</v>
      </c>
      <c r="O123" s="138">
        <f>L123-I123</f>
        <v>-1</v>
      </c>
      <c r="P123" s="139">
        <f>N123-K123</f>
        <v>-4.9092009685230096</v>
      </c>
      <c r="Q123" s="140">
        <f>N123/K123</f>
        <v>0.95172619047619045</v>
      </c>
      <c r="R123" s="304"/>
      <c r="S123" s="141">
        <v>0.70833333333333337</v>
      </c>
      <c r="T123" s="142">
        <v>0.79591435185185189</v>
      </c>
      <c r="U123" s="143"/>
      <c r="V123" s="165"/>
      <c r="W123" s="166"/>
      <c r="X123" s="137"/>
      <c r="Y123" s="178">
        <f>SUM(Y107:Y122)</f>
        <v>0</v>
      </c>
      <c r="Z123" s="179">
        <f>SUM(Z107:Z122)</f>
        <v>0</v>
      </c>
      <c r="AA123" s="290"/>
      <c r="AB123" s="291"/>
      <c r="AC123" s="178">
        <f>SUM(AC107:AC122)</f>
        <v>0</v>
      </c>
      <c r="AD123" s="179">
        <f>SUM(AD107:AD122)</f>
        <v>0</v>
      </c>
      <c r="AE123" s="167">
        <f>M123-J123</f>
        <v>-193.33333333333326</v>
      </c>
      <c r="AF123" s="140">
        <f>M123/J123</f>
        <v>0.90333333333333332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1528</v>
      </c>
      <c r="G124" s="147">
        <f>E124*F124</f>
        <v>72732.800000000003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1805.9015390423556</v>
      </c>
      <c r="N124" s="151">
        <f>M124/L124</f>
        <v>78.51745821923285</v>
      </c>
      <c r="O124" s="153">
        <f>L124-I124</f>
        <v>0</v>
      </c>
      <c r="P124" s="154">
        <f>N124-K124</f>
        <v>-8.4390635198975872</v>
      </c>
      <c r="Q124" s="155">
        <f>N124/K124</f>
        <v>0.9029507695211777</v>
      </c>
      <c r="R124" s="302">
        <f>Q140</f>
        <v>0.90268113721778043</v>
      </c>
      <c r="S124" s="156">
        <v>0.70833333333333337</v>
      </c>
      <c r="T124" s="157">
        <v>0.74358796296296303</v>
      </c>
      <c r="U124" s="158"/>
      <c r="V124" s="159">
        <v>50.766887351243206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-194.09846095764442</v>
      </c>
      <c r="AF124" s="155">
        <f>M124/J124</f>
        <v>0.90295076952117781</v>
      </c>
      <c r="AG124" s="374">
        <f>AF140</f>
        <v>0.90268113721778032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1187</v>
      </c>
      <c r="G125" s="102">
        <f>E125*F125</f>
        <v>67504.69</v>
      </c>
      <c r="H125" s="26"/>
      <c r="I125" s="103">
        <v>23</v>
      </c>
      <c r="J125" s="104">
        <v>2000</v>
      </c>
      <c r="K125" s="105">
        <f>J125/I125</f>
        <v>86.956521739130437</v>
      </c>
      <c r="L125" s="106">
        <v>23</v>
      </c>
      <c r="M125" s="104">
        <f>F125/V125*60</f>
        <v>1806.0185642727768</v>
      </c>
      <c r="N125" s="105">
        <f>M125/L125</f>
        <v>78.522546272729429</v>
      </c>
      <c r="O125" s="107">
        <f>L125-I125</f>
        <v>0</v>
      </c>
      <c r="P125" s="108">
        <f>N125-K125</f>
        <v>-8.4339754664010087</v>
      </c>
      <c r="Q125" s="109">
        <f>N125/K125</f>
        <v>0.90300928213638842</v>
      </c>
      <c r="R125" s="303"/>
      <c r="S125" s="46">
        <v>0.74722222222222223</v>
      </c>
      <c r="T125" s="47">
        <v>0.77460648148148148</v>
      </c>
      <c r="U125" s="110">
        <v>5.2333333333332455</v>
      </c>
      <c r="V125" s="111">
        <v>39.434810587718353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-193.98143572722324</v>
      </c>
      <c r="AF125" s="109">
        <f>M125/J125</f>
        <v>0.90300928213638842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1741</v>
      </c>
      <c r="G126" s="102">
        <f>E126*F126</f>
        <v>98871.39</v>
      </c>
      <c r="H126" s="26"/>
      <c r="I126" s="103">
        <v>23</v>
      </c>
      <c r="J126" s="104">
        <v>2000</v>
      </c>
      <c r="K126" s="105">
        <f>J126/I126</f>
        <v>86.956521739130437</v>
      </c>
      <c r="L126" s="106">
        <v>23</v>
      </c>
      <c r="M126" s="104">
        <f>F126/V126*60</f>
        <v>1804.1667199915501</v>
      </c>
      <c r="N126" s="105">
        <f>M126/L126</f>
        <v>78.442031303980443</v>
      </c>
      <c r="O126" s="107">
        <f>L126-I126</f>
        <v>0</v>
      </c>
      <c r="P126" s="108">
        <f>N126-K126</f>
        <v>-8.5144904351499946</v>
      </c>
      <c r="Q126" s="109">
        <f>N126/K126</f>
        <v>0.90208335999577505</v>
      </c>
      <c r="R126" s="303"/>
      <c r="S126" s="46">
        <v>0.77847222222222223</v>
      </c>
      <c r="T126" s="47">
        <v>0.81866898148148148</v>
      </c>
      <c r="U126" s="110">
        <v>5.5666666666666842</v>
      </c>
      <c r="V126" s="111">
        <v>57.899305448051521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-195.83328000844995</v>
      </c>
      <c r="AF126" s="109">
        <f>M126/J126</f>
        <v>0.90208335999577505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>AVERAGE(I124:I139)</f>
        <v>23</v>
      </c>
      <c r="J140" s="136">
        <f>AVERAGE(J124:J139)</f>
        <v>2000</v>
      </c>
      <c r="K140" s="137">
        <f>J140/I140</f>
        <v>86.956521739130437</v>
      </c>
      <c r="L140" s="135">
        <f>AVERAGE(L124:L139)</f>
        <v>23</v>
      </c>
      <c r="M140" s="136">
        <f>AVERAGE(M124:M139)</f>
        <v>1805.3622744355607</v>
      </c>
      <c r="N140" s="137">
        <f>M140/L140</f>
        <v>78.494011931980907</v>
      </c>
      <c r="O140" s="138">
        <f>L140-I140</f>
        <v>0</v>
      </c>
      <c r="P140" s="139">
        <f>N140-K140</f>
        <v>-8.4625098071495302</v>
      </c>
      <c r="Q140" s="140">
        <f>N140/K140</f>
        <v>0.90268113721778043</v>
      </c>
      <c r="R140" s="304"/>
      <c r="S140" s="141">
        <v>0.70833333333333337</v>
      </c>
      <c r="T140" s="142">
        <v>0.81866898148148148</v>
      </c>
      <c r="U140" s="143"/>
      <c r="V140" s="165"/>
      <c r="W140" s="186"/>
      <c r="X140" s="187"/>
      <c r="Y140" s="178">
        <f>SUM(Y124:Y139)</f>
        <v>0</v>
      </c>
      <c r="Z140" s="179">
        <f>SUM(Z124:Z139)</f>
        <v>0</v>
      </c>
      <c r="AA140" s="290"/>
      <c r="AB140" s="291"/>
      <c r="AC140" s="178">
        <f>SUM(AC124:AC139)</f>
        <v>0</v>
      </c>
      <c r="AD140" s="179">
        <f>SUM(AD124:AD139)</f>
        <v>0</v>
      </c>
      <c r="AE140" s="167">
        <f>M140-J140</f>
        <v>-194.63772556443928</v>
      </c>
      <c r="AF140" s="140">
        <f>M140/J140</f>
        <v>0.90268113721778032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C3:AD3"/>
    <mergeCell ref="AE3:AE4"/>
    <mergeCell ref="I1:K2"/>
    <mergeCell ref="L1:N2"/>
    <mergeCell ref="O1:R2"/>
    <mergeCell ref="S1:X2"/>
    <mergeCell ref="AA1:AB2"/>
    <mergeCell ref="AE1:AG2"/>
    <mergeCell ref="A2:B2"/>
    <mergeCell ref="A3:A4"/>
    <mergeCell ref="B3:B4"/>
    <mergeCell ref="C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AA16:AB16"/>
    <mergeCell ref="C13:D13"/>
    <mergeCell ref="AA13:AB13"/>
    <mergeCell ref="S3:T3"/>
    <mergeCell ref="U3:U4"/>
    <mergeCell ref="V3:V4"/>
    <mergeCell ref="AA6:AB6"/>
    <mergeCell ref="W3:X3"/>
    <mergeCell ref="Y3:Z3"/>
    <mergeCell ref="AA3:AB4"/>
    <mergeCell ref="Q3:Q4"/>
    <mergeCell ref="R3:R4"/>
    <mergeCell ref="AA17:AB17"/>
    <mergeCell ref="C18:D18"/>
    <mergeCell ref="AA18:AB18"/>
    <mergeCell ref="C7:D7"/>
    <mergeCell ref="AA7:AB7"/>
    <mergeCell ref="C8:D8"/>
    <mergeCell ref="AA8:AB8"/>
    <mergeCell ref="AF3:AF4"/>
    <mergeCell ref="AG3:AG4"/>
    <mergeCell ref="C5:D5"/>
    <mergeCell ref="R5:R21"/>
    <mergeCell ref="AA5:AB5"/>
    <mergeCell ref="AG5:AG21"/>
    <mergeCell ref="C11:D11"/>
    <mergeCell ref="AA11:AB11"/>
    <mergeCell ref="C12:D12"/>
    <mergeCell ref="AA12:AB12"/>
    <mergeCell ref="C9:D9"/>
    <mergeCell ref="AA9:AB9"/>
    <mergeCell ref="C10:D10"/>
    <mergeCell ref="AA10:AB10"/>
    <mergeCell ref="C15:D15"/>
    <mergeCell ref="AA15:AB15"/>
    <mergeCell ref="C16:D16"/>
    <mergeCell ref="C21:D21"/>
    <mergeCell ref="AA21:AB21"/>
    <mergeCell ref="A22:A38"/>
    <mergeCell ref="C22:D22"/>
    <mergeCell ref="R22:R38"/>
    <mergeCell ref="AA22:AB22"/>
    <mergeCell ref="C26:D26"/>
    <mergeCell ref="AA26:AB26"/>
    <mergeCell ref="A5:A21"/>
    <mergeCell ref="C6:D6"/>
    <mergeCell ref="AA37:AB37"/>
    <mergeCell ref="C38:D38"/>
    <mergeCell ref="AA38:AB38"/>
    <mergeCell ref="C35:D35"/>
    <mergeCell ref="AA35:AB35"/>
    <mergeCell ref="C36:D36"/>
    <mergeCell ref="AA36:AB36"/>
    <mergeCell ref="C14:D14"/>
    <mergeCell ref="AA14:AB14"/>
    <mergeCell ref="C19:D19"/>
    <mergeCell ref="AA19:AB19"/>
    <mergeCell ref="C20:D20"/>
    <mergeCell ref="AA20:AB20"/>
    <mergeCell ref="C17:D17"/>
    <mergeCell ref="AG22:AG38"/>
    <mergeCell ref="C23:D23"/>
    <mergeCell ref="AA23:AB23"/>
    <mergeCell ref="C24:D24"/>
    <mergeCell ref="AA24:AB24"/>
    <mergeCell ref="C25:D25"/>
    <mergeCell ref="AA25:AB25"/>
    <mergeCell ref="C29:D29"/>
    <mergeCell ref="AA29:AB29"/>
    <mergeCell ref="C30:D30"/>
    <mergeCell ref="AA30:AB30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1:D31"/>
    <mergeCell ref="AA31:AB31"/>
    <mergeCell ref="C32:D32"/>
    <mergeCell ref="AA32:AB32"/>
    <mergeCell ref="C37:D37"/>
    <mergeCell ref="A39:A55"/>
    <mergeCell ref="C39:D39"/>
    <mergeCell ref="R39:R55"/>
    <mergeCell ref="AA39:AB39"/>
    <mergeCell ref="AG39:AG55"/>
    <mergeCell ref="C40:D40"/>
    <mergeCell ref="AA40:AB40"/>
    <mergeCell ref="C41:D41"/>
    <mergeCell ref="C44:D44"/>
    <mergeCell ref="AA44:AB44"/>
    <mergeCell ref="C45:D45"/>
    <mergeCell ref="AA45:AB45"/>
    <mergeCell ref="AA41:AB41"/>
    <mergeCell ref="C42:D42"/>
    <mergeCell ref="AA42:AB42"/>
    <mergeCell ref="C43:D43"/>
    <mergeCell ref="AA43:AB43"/>
    <mergeCell ref="C48:D48"/>
    <mergeCell ref="AA48:AB48"/>
    <mergeCell ref="C49:D49"/>
    <mergeCell ref="AA49:AB49"/>
    <mergeCell ref="C46:D46"/>
    <mergeCell ref="AA46:AB46"/>
    <mergeCell ref="C47:D47"/>
    <mergeCell ref="AA47:AB47"/>
    <mergeCell ref="C52:D52"/>
    <mergeCell ref="AA52:AB52"/>
    <mergeCell ref="C53:D53"/>
    <mergeCell ref="AA53:AB53"/>
    <mergeCell ref="C50:D50"/>
    <mergeCell ref="AA50:AB50"/>
    <mergeCell ref="C51:D51"/>
    <mergeCell ref="AA51:AB51"/>
    <mergeCell ref="AG56:AG72"/>
    <mergeCell ref="C57:D57"/>
    <mergeCell ref="AA57:AB57"/>
    <mergeCell ref="C58:D58"/>
    <mergeCell ref="C54:D54"/>
    <mergeCell ref="AA54:AB54"/>
    <mergeCell ref="C55:D55"/>
    <mergeCell ref="AA55:AB55"/>
    <mergeCell ref="AA58:AB58"/>
    <mergeCell ref="C59:D59"/>
    <mergeCell ref="AA59:AB59"/>
    <mergeCell ref="C60:D60"/>
    <mergeCell ref="AA60:AB60"/>
    <mergeCell ref="C69:D69"/>
    <mergeCell ref="AA69:AB69"/>
    <mergeCell ref="C70:D70"/>
    <mergeCell ref="AA70:AB70"/>
    <mergeCell ref="A56:A72"/>
    <mergeCell ref="C56:D56"/>
    <mergeCell ref="R56:R72"/>
    <mergeCell ref="AA56:AB56"/>
    <mergeCell ref="C63:D63"/>
    <mergeCell ref="AA63:AB63"/>
    <mergeCell ref="C64:D64"/>
    <mergeCell ref="AA64:AB64"/>
    <mergeCell ref="C61:D61"/>
    <mergeCell ref="AA61:AB61"/>
    <mergeCell ref="C62:D62"/>
    <mergeCell ref="AA62:AB62"/>
    <mergeCell ref="C67:D67"/>
    <mergeCell ref="AA67:AB67"/>
    <mergeCell ref="C68:D68"/>
    <mergeCell ref="AA68:AB68"/>
    <mergeCell ref="C65:D65"/>
    <mergeCell ref="AA65:AB65"/>
    <mergeCell ref="C66:D66"/>
    <mergeCell ref="AA66:AB66"/>
    <mergeCell ref="C71:D71"/>
    <mergeCell ref="AA71:AB71"/>
    <mergeCell ref="C72:D72"/>
    <mergeCell ref="AA72:AB72"/>
    <mergeCell ref="A73:A89"/>
    <mergeCell ref="C73:D73"/>
    <mergeCell ref="R73:R89"/>
    <mergeCell ref="AA73:AB73"/>
    <mergeCell ref="AG73:AG89"/>
    <mergeCell ref="C74:D74"/>
    <mergeCell ref="AA74:AB74"/>
    <mergeCell ref="C75:D75"/>
    <mergeCell ref="C78:D78"/>
    <mergeCell ref="AA78:AB78"/>
    <mergeCell ref="C79:D79"/>
    <mergeCell ref="AA79:AB79"/>
    <mergeCell ref="AA75:AB75"/>
    <mergeCell ref="C76:D76"/>
    <mergeCell ref="AA76:AB76"/>
    <mergeCell ref="C77:D77"/>
    <mergeCell ref="AA77:AB77"/>
    <mergeCell ref="C82:D82"/>
    <mergeCell ref="AA82:AB82"/>
    <mergeCell ref="C83:D83"/>
    <mergeCell ref="AA83:AB83"/>
    <mergeCell ref="C80:D80"/>
    <mergeCell ref="AA80:AB80"/>
    <mergeCell ref="C81:D81"/>
    <mergeCell ref="AA81:AB81"/>
    <mergeCell ref="C86:D86"/>
    <mergeCell ref="AA86:AB86"/>
    <mergeCell ref="C87:D87"/>
    <mergeCell ref="AA87:AB87"/>
    <mergeCell ref="C84:D84"/>
    <mergeCell ref="AA84:AB84"/>
    <mergeCell ref="C85:D85"/>
    <mergeCell ref="AA85:AB85"/>
    <mergeCell ref="AG90:AG106"/>
    <mergeCell ref="C91:D91"/>
    <mergeCell ref="AA91:AB91"/>
    <mergeCell ref="C92:D92"/>
    <mergeCell ref="C88:D88"/>
    <mergeCell ref="AA88:AB88"/>
    <mergeCell ref="C89:D89"/>
    <mergeCell ref="AA89:AB89"/>
    <mergeCell ref="AA92:AB92"/>
    <mergeCell ref="C93:D93"/>
    <mergeCell ref="AA93:AB93"/>
    <mergeCell ref="C94:D94"/>
    <mergeCell ref="AA94:AB94"/>
    <mergeCell ref="C103:D103"/>
    <mergeCell ref="AA103:AB103"/>
    <mergeCell ref="C104:D104"/>
    <mergeCell ref="AA104:AB104"/>
    <mergeCell ref="A90:A106"/>
    <mergeCell ref="C90:D90"/>
    <mergeCell ref="R90:R106"/>
    <mergeCell ref="AA90:AB90"/>
    <mergeCell ref="C97:D97"/>
    <mergeCell ref="AA97:AB97"/>
    <mergeCell ref="C98:D98"/>
    <mergeCell ref="AA98:AB98"/>
    <mergeCell ref="C95:D95"/>
    <mergeCell ref="AA95:AB95"/>
    <mergeCell ref="C96:D96"/>
    <mergeCell ref="AA96:AB96"/>
    <mergeCell ref="C101:D101"/>
    <mergeCell ref="AA101:AB101"/>
    <mergeCell ref="C102:D102"/>
    <mergeCell ref="AA102:AB102"/>
    <mergeCell ref="C99:D99"/>
    <mergeCell ref="AA99:AB99"/>
    <mergeCell ref="C100:D100"/>
    <mergeCell ref="AA100:AB100"/>
    <mergeCell ref="C105:D105"/>
    <mergeCell ref="AA105:AB105"/>
    <mergeCell ref="C106:D106"/>
    <mergeCell ref="AA106:AB106"/>
    <mergeCell ref="A107:A123"/>
    <mergeCell ref="C107:D107"/>
    <mergeCell ref="R107:R123"/>
    <mergeCell ref="AA107:AB107"/>
    <mergeCell ref="AG107:AG123"/>
    <mergeCell ref="C108:D108"/>
    <mergeCell ref="AA108:AB108"/>
    <mergeCell ref="C109:D109"/>
    <mergeCell ref="C112:D112"/>
    <mergeCell ref="AA112:AB112"/>
    <mergeCell ref="C113:D113"/>
    <mergeCell ref="AA113:AB113"/>
    <mergeCell ref="AA109:AB109"/>
    <mergeCell ref="C110:D110"/>
    <mergeCell ref="AA110:AB110"/>
    <mergeCell ref="C111:D111"/>
    <mergeCell ref="AA111:AB111"/>
    <mergeCell ref="C116:D116"/>
    <mergeCell ref="AA116:AB116"/>
    <mergeCell ref="C117:D117"/>
    <mergeCell ref="AA117:AB117"/>
    <mergeCell ref="C114:D114"/>
    <mergeCell ref="AA114:AB114"/>
    <mergeCell ref="C115:D115"/>
    <mergeCell ref="AA115:AB115"/>
    <mergeCell ref="C120:D120"/>
    <mergeCell ref="AA120:AB120"/>
    <mergeCell ref="C121:D121"/>
    <mergeCell ref="AA121:AB121"/>
    <mergeCell ref="C118:D118"/>
    <mergeCell ref="AA118:AB118"/>
    <mergeCell ref="C119:D119"/>
    <mergeCell ref="AA119:AB119"/>
    <mergeCell ref="AG124:AG140"/>
    <mergeCell ref="C125:D125"/>
    <mergeCell ref="AA125:AB125"/>
    <mergeCell ref="C126:D126"/>
    <mergeCell ref="C122:D122"/>
    <mergeCell ref="AA122:AB122"/>
    <mergeCell ref="C123:D123"/>
    <mergeCell ref="AA123:AB123"/>
    <mergeCell ref="AA126:AB126"/>
    <mergeCell ref="C127:D127"/>
    <mergeCell ref="AA127:AB127"/>
    <mergeCell ref="C128:D128"/>
    <mergeCell ref="AA128:AB128"/>
    <mergeCell ref="C137:D137"/>
    <mergeCell ref="AA137:AB137"/>
    <mergeCell ref="C138:D138"/>
    <mergeCell ref="AA138:AB138"/>
    <mergeCell ref="A124:A140"/>
    <mergeCell ref="C124:D124"/>
    <mergeCell ref="R124:R140"/>
    <mergeCell ref="AA124:AB124"/>
    <mergeCell ref="C131:D131"/>
    <mergeCell ref="AA131:AB131"/>
    <mergeCell ref="C132:D132"/>
    <mergeCell ref="AA132:AB132"/>
    <mergeCell ref="C129:D129"/>
    <mergeCell ref="AA129:AB129"/>
    <mergeCell ref="C130:D130"/>
    <mergeCell ref="AA130:AB130"/>
    <mergeCell ref="C135:D135"/>
    <mergeCell ref="AA135:AB135"/>
    <mergeCell ref="C136:D136"/>
    <mergeCell ref="AA136:AB136"/>
    <mergeCell ref="C133:D133"/>
    <mergeCell ref="AA133:AB133"/>
    <mergeCell ref="C134:D134"/>
    <mergeCell ref="AA134:AB134"/>
    <mergeCell ref="C139:D139"/>
    <mergeCell ref="AA139:AB139"/>
    <mergeCell ref="C140:D140"/>
    <mergeCell ref="AA140:AB140"/>
    <mergeCell ref="AA145:AB145"/>
    <mergeCell ref="AA146:AB146"/>
    <mergeCell ref="AA147:AB147"/>
    <mergeCell ref="AA142:AB142"/>
    <mergeCell ref="AA143:AB143"/>
    <mergeCell ref="AA144:AB144"/>
    <mergeCell ref="AA154:AB154"/>
    <mergeCell ref="AA151:AB151"/>
    <mergeCell ref="AA152:AB152"/>
    <mergeCell ref="AA153:AB153"/>
    <mergeCell ref="AA148:AB148"/>
    <mergeCell ref="AA149:AB149"/>
    <mergeCell ref="AA150:AB150"/>
  </mergeCells>
  <phoneticPr fontId="5" type="noConversion"/>
  <conditionalFormatting sqref="O5:O140">
    <cfRule type="cellIs" dxfId="608" priority="2" operator="greaterThan">
      <formula>0</formula>
    </cfRule>
  </conditionalFormatting>
  <conditionalFormatting sqref="P5:P140 AE5:AE140">
    <cfRule type="cellIs" dxfId="607" priority="5" operator="lessThan">
      <formula>0</formula>
    </cfRule>
  </conditionalFormatting>
  <conditionalFormatting sqref="Q5:Q140 AF5:AF140">
    <cfRule type="cellIs" dxfId="606" priority="3" operator="greaterThan">
      <formula>1</formula>
    </cfRule>
    <cfRule type="cellIs" dxfId="605" priority="4" operator="lessThan">
      <formula>0.8</formula>
    </cfRule>
  </conditionalFormatting>
  <conditionalFormatting sqref="AG5 R5:R140 AG107:AG124">
    <cfRule type="cellIs" dxfId="604" priority="6" operator="lessThan">
      <formula>0.8</formula>
    </cfRule>
  </conditionalFormatting>
  <conditionalFormatting sqref="AG22">
    <cfRule type="cellIs" dxfId="603" priority="11" operator="lessThan">
      <formula>0.8</formula>
    </cfRule>
  </conditionalFormatting>
  <conditionalFormatting sqref="AG37">
    <cfRule type="cellIs" dxfId="602" priority="10" operator="lessThan">
      <formula>0.8</formula>
    </cfRule>
  </conditionalFormatting>
  <conditionalFormatting sqref="AG39:AG74">
    <cfRule type="cellIs" dxfId="601" priority="8" operator="lessThan">
      <formula>0.8</formula>
    </cfRule>
  </conditionalFormatting>
  <conditionalFormatting sqref="AG80:AG88">
    <cfRule type="cellIs" dxfId="600" priority="9" operator="lessThan">
      <formula>0.8</formula>
    </cfRule>
  </conditionalFormatting>
  <conditionalFormatting sqref="AG90:AG95">
    <cfRule type="cellIs" dxfId="599" priority="7" operator="lessThan">
      <formula>0.8</formula>
    </cfRule>
  </conditionalFormatting>
  <conditionalFormatting sqref="AG139">
    <cfRule type="cellIs" dxfId="598" priority="1" operator="lessThan">
      <formula>0.8</formula>
    </cfRule>
  </conditionalFormatting>
  <dataValidations count="1">
    <dataValidation type="list" allowBlank="1" showInputMessage="1" showErrorMessage="1" sqref="AA5:AB140" xr:uid="{BCFF4072-1D83-47DC-8C42-47A89FC3E66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7CCF-1F0B-469F-BBAB-0CB4ABCFFD02}">
  <sheetPr>
    <tabColor theme="9" tint="0.59999389629810485"/>
  </sheetPr>
  <dimension ref="B1:AR42"/>
  <sheetViews>
    <sheetView zoomScale="70" zoomScaleNormal="70" workbookViewId="0">
      <selection activeCell="G24" sqref="G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265</v>
      </c>
      <c r="D3" s="278"/>
      <c r="E3" s="3" t="s">
        <v>2</v>
      </c>
      <c r="F3" s="279">
        <f>'0826(18度C)'!D1+'0826(4度C)'!D1</f>
        <v>184347</v>
      </c>
      <c r="G3" s="280"/>
      <c r="H3" s="3" t="s">
        <v>3</v>
      </c>
      <c r="I3" s="281">
        <f>'0826(18度C)'!F1+'0826(4度C)'!F1</f>
        <v>5681937.0600000015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500.2930169996514</v>
      </c>
      <c r="F6" s="254" t="e">
        <f>AVERAGE(#REF!,D14:K14)</f>
        <v>#REF!</v>
      </c>
      <c r="G6" s="255">
        <f>AVERAGE(D14:K14)</f>
        <v>274.92446323628207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787.42857142857144</v>
      </c>
      <c r="N6" s="256"/>
      <c r="O6" s="244">
        <f>'0826(4度C)'!Y2</f>
        <v>0</v>
      </c>
      <c r="P6" s="244">
        <f>'0826(4度C)'!Z2</f>
        <v>0</v>
      </c>
      <c r="Q6" s="244">
        <f>'0826(4度C)'!AC2</f>
        <v>0</v>
      </c>
      <c r="R6" s="244">
        <f>'0826(4度C)'!AD2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450.16071809276951</v>
      </c>
      <c r="F7" s="250" t="e">
        <f>AVERAGE(#REF!,D15:K15)</f>
        <v>#REF!</v>
      </c>
      <c r="G7" s="251">
        <f>AVERAGE(D15:K15)</f>
        <v>244.83679382790956</v>
      </c>
      <c r="H7" s="252"/>
      <c r="I7" s="251">
        <f>AVERAGE(L15:O15)</f>
        <v>87.606943854189211</v>
      </c>
      <c r="J7" s="252"/>
      <c r="K7" s="251">
        <f>AVERAGE(D33:O33)</f>
        <v>678.03692587696628</v>
      </c>
      <c r="L7" s="252"/>
      <c r="M7" s="251">
        <f>AVERAGE(P33:X33)</f>
        <v>711.54728382515282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0.90122935928642278</v>
      </c>
      <c r="F8" s="258" t="e">
        <f>AVERAGE(D16:K16,#REF!)</f>
        <v>#REF!</v>
      </c>
      <c r="G8" s="236">
        <f>AVERAGE(D16:K16)</f>
        <v>0.89583963978322279</v>
      </c>
      <c r="H8" s="237"/>
      <c r="I8" s="236">
        <f>AVERAGE(L16:O16)</f>
        <v>0.92687271146603312</v>
      </c>
      <c r="J8" s="237"/>
      <c r="K8" s="236">
        <f>AVERAGE(D34:O34)</f>
        <v>0.8954642669053644</v>
      </c>
      <c r="L8" s="237"/>
      <c r="M8" s="236">
        <f>AVERAGE(P34:X34)</f>
        <v>0.90225735483247571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494.82857142857148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76.955286561761866</v>
      </c>
      <c r="F15" s="35">
        <v>94.789131280299486</v>
      </c>
      <c r="G15" s="35">
        <v>77.384912539774533</v>
      </c>
      <c r="H15" s="35">
        <v>161.01095454894346</v>
      </c>
      <c r="I15" s="35">
        <v>426.90033582933154</v>
      </c>
      <c r="J15" s="35">
        <v>631.9801422073466</v>
      </c>
      <c r="K15" s="36" t="s">
        <v>42</v>
      </c>
      <c r="L15" s="34" t="s">
        <v>42</v>
      </c>
      <c r="M15" s="205">
        <v>96.728571428571428</v>
      </c>
      <c r="N15" s="35">
        <v>78.485316279806995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0.90274470774374493</v>
      </c>
      <c r="F16" s="42">
        <f t="shared" si="0"/>
        <v>0.90382071591144508</v>
      </c>
      <c r="G16" s="42">
        <f t="shared" si="0"/>
        <v>0.90282397963070282</v>
      </c>
      <c r="H16" s="42">
        <f t="shared" si="0"/>
        <v>0.90009596119374635</v>
      </c>
      <c r="I16" s="42">
        <f t="shared" si="0"/>
        <v>0.86272369963777373</v>
      </c>
      <c r="J16" s="42">
        <f t="shared" si="0"/>
        <v>0.90282877458192368</v>
      </c>
      <c r="K16" s="43" t="s">
        <v>42</v>
      </c>
      <c r="L16" s="41" t="s">
        <v>42</v>
      </c>
      <c r="M16" s="44">
        <f>M15/M14</f>
        <v>0.95116428571428568</v>
      </c>
      <c r="N16" s="42">
        <f>N15/N14</f>
        <v>0.90258113721778044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0.60583333333333333</v>
      </c>
      <c r="F18" s="47">
        <v>0.54188657407407392</v>
      </c>
      <c r="G18" s="47">
        <v>0.57145833333333329</v>
      </c>
      <c r="H18" s="47">
        <v>0.53268518518518493</v>
      </c>
      <c r="I18" s="47">
        <v>0.60797453703703686</v>
      </c>
      <c r="J18" s="47">
        <v>0.29776620370370366</v>
      </c>
      <c r="K18" s="47" t="s">
        <v>42</v>
      </c>
      <c r="L18" s="46" t="s">
        <v>42</v>
      </c>
      <c r="M18" s="48">
        <v>0.82651620370370371</v>
      </c>
      <c r="N18" s="47">
        <v>0.84255787037037033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5.833333333333333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287.45264607011291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738.86369296689315</v>
      </c>
      <c r="N33" s="35">
        <v>911.87604069978499</v>
      </c>
      <c r="O33" s="35">
        <v>773.95532377107418</v>
      </c>
      <c r="P33" s="34">
        <v>438.49150171824289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643.1382556781931</v>
      </c>
      <c r="W33" s="35">
        <v>987.91298726881462</v>
      </c>
      <c r="X33" s="37">
        <v>776.64639063536083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0.87832752965867833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0.89559235511138569</v>
      </c>
      <c r="N34" s="42">
        <f>N33/N32</f>
        <v>0.90654343227464007</v>
      </c>
      <c r="O34" s="42">
        <f>O33/O32</f>
        <v>0.90139375057675319</v>
      </c>
      <c r="P34" s="41">
        <f>P33/P32</f>
        <v>0.89322342942605026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0.90698984775129809</v>
      </c>
      <c r="W34" s="42">
        <f>W33/W32</f>
        <v>0.90991985669496078</v>
      </c>
      <c r="X34" s="45">
        <f>X33/X32</f>
        <v>0.8988962854575937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0.7270833333333333</v>
      </c>
      <c r="X35" s="49">
        <v>0.73541666666666661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0.60797453703703686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0.44524305555555549</v>
      </c>
      <c r="N36" s="47">
        <v>0.49505787037037047</v>
      </c>
      <c r="O36" s="47">
        <v>0.49964120370370385</v>
      </c>
      <c r="P36" s="46">
        <v>0.75030092592592601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0.9018518518518519</v>
      </c>
      <c r="W36" s="47">
        <v>1.0703124999999998</v>
      </c>
      <c r="X36" s="49">
        <v>1.0838425925925921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0E97-80FE-4689-B6A7-2D42FBF35EB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5" sqref="R5:R21"/>
      <selection pane="bottomLeft" activeCell="G27" sqref="G2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102199</v>
      </c>
      <c r="E1" s="87" t="s">
        <v>3</v>
      </c>
      <c r="F1" s="88">
        <f>SUM(G5:G140)</f>
        <v>2015601.47</v>
      </c>
      <c r="G1" s="89" t="s">
        <v>84</v>
      </c>
      <c r="H1" s="90">
        <f>L21+L38+L55+L72+L89+L106+L123+L140</f>
        <v>41.442857142857136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46260</v>
      </c>
      <c r="B2" s="348"/>
      <c r="C2" s="91" t="s">
        <v>40</v>
      </c>
      <c r="D2" s="92">
        <f>AVERAGE(N21,N38,N55,N72,N89,N106,N123,N140)</f>
        <v>694.79210485105966</v>
      </c>
      <c r="E2" s="92" t="s">
        <v>91</v>
      </c>
      <c r="F2" s="93">
        <f>F1/D1</f>
        <v>19.722320864196323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1811</v>
      </c>
      <c r="G5" s="147">
        <f t="shared" ref="G5:G9" si="0">E5*F5</f>
        <v>46434.04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3215.8095511531828</v>
      </c>
      <c r="N5" s="151">
        <f>M5/L5</f>
        <v>321.58095511531826</v>
      </c>
      <c r="O5" s="153">
        <f>L5-I5</f>
        <v>0</v>
      </c>
      <c r="P5" s="154">
        <f>N5-K5</f>
        <v>-38.419044884681739</v>
      </c>
      <c r="Q5" s="155">
        <f>N5/K5</f>
        <v>0.89328043087588405</v>
      </c>
      <c r="R5" s="302">
        <f>Q21</f>
        <v>0.87832752965867833</v>
      </c>
      <c r="S5" s="156">
        <v>0.20833333333333334</v>
      </c>
      <c r="T5" s="157">
        <v>0.2317939814814815</v>
      </c>
      <c r="U5" s="158"/>
      <c r="V5" s="159">
        <v>33.789314407948922</v>
      </c>
      <c r="W5" s="160"/>
      <c r="X5" s="161"/>
      <c r="Y5" s="305"/>
      <c r="Z5" s="306"/>
      <c r="AA5" s="114">
        <f>M5-J5</f>
        <v>-384.19044884681716</v>
      </c>
      <c r="AB5" s="155">
        <f>M5/J5</f>
        <v>0.89328043087588416</v>
      </c>
      <c r="AC5" s="307">
        <f>AB21</f>
        <v>0.87832752965867822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2823</v>
      </c>
      <c r="G6" s="102">
        <f t="shared" si="0"/>
        <v>83334.959999999992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3158.6509420814496</v>
      </c>
      <c r="N6" s="105">
        <f>M6/L6</f>
        <v>287.15008564376814</v>
      </c>
      <c r="O6" s="107">
        <f>L6-I6</f>
        <v>0</v>
      </c>
      <c r="P6" s="108">
        <f>N6-K6</f>
        <v>-40.122641628959116</v>
      </c>
      <c r="Q6" s="109">
        <f>N6/K6</f>
        <v>0.87740303946706932</v>
      </c>
      <c r="R6" s="303"/>
      <c r="S6" s="46">
        <v>0.23472222222222222</v>
      </c>
      <c r="T6" s="47">
        <v>0.27195601851851853</v>
      </c>
      <c r="U6" s="110">
        <v>5</v>
      </c>
      <c r="V6" s="111">
        <v>53.624158891195499</v>
      </c>
      <c r="W6" s="112"/>
      <c r="X6" s="115"/>
      <c r="Y6" s="294"/>
      <c r="Z6" s="295"/>
      <c r="AA6" s="116">
        <f>M6-J6</f>
        <v>-441.34905791855044</v>
      </c>
      <c r="AB6" s="109">
        <f>M6/J6</f>
        <v>0.87740303946706932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3360</v>
      </c>
      <c r="G7" s="102">
        <f t="shared" si="0"/>
        <v>100296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3159.1307887108487</v>
      </c>
      <c r="N7" s="105">
        <f>M7/L7</f>
        <v>287.19370806462263</v>
      </c>
      <c r="O7" s="107">
        <f>L7-I7</f>
        <v>0</v>
      </c>
      <c r="P7" s="108">
        <f>N7-K7</f>
        <v>-40.079019208104626</v>
      </c>
      <c r="Q7" s="109">
        <f>N7/K7</f>
        <v>0.87753633019745803</v>
      </c>
      <c r="R7" s="303"/>
      <c r="S7" s="46">
        <v>0.27499999999999997</v>
      </c>
      <c r="T7" s="47">
        <v>0.31930555555555551</v>
      </c>
      <c r="U7" s="110">
        <v>5</v>
      </c>
      <c r="V7" s="111">
        <v>63.815021752317897</v>
      </c>
      <c r="W7" s="112"/>
      <c r="X7" s="115"/>
      <c r="Y7" s="294"/>
      <c r="Z7" s="295"/>
      <c r="AA7" s="116">
        <f>M7-J7</f>
        <v>-440.86921128915128</v>
      </c>
      <c r="AB7" s="109">
        <f>M7/J7</f>
        <v>0.87753633019745803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877</v>
      </c>
      <c r="G8" s="102">
        <f t="shared" si="0"/>
        <v>26310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3156.7612741714584</v>
      </c>
      <c r="N8" s="105">
        <f>M8/L8</f>
        <v>286.97829765195075</v>
      </c>
      <c r="O8" s="107">
        <f>L8-I8</f>
        <v>0</v>
      </c>
      <c r="P8" s="108">
        <f>N8-K8</f>
        <v>-40.294429620776498</v>
      </c>
      <c r="Q8" s="109">
        <f>N8/K8</f>
        <v>0.87687813171429407</v>
      </c>
      <c r="R8" s="303"/>
      <c r="S8" s="46">
        <v>0.32291666666666663</v>
      </c>
      <c r="T8" s="47">
        <v>0.3344907407407407</v>
      </c>
      <c r="U8" s="110">
        <v>5.2000000000000135</v>
      </c>
      <c r="V8" s="111">
        <v>16.66898299549463</v>
      </c>
      <c r="W8" s="112"/>
      <c r="X8" s="115"/>
      <c r="Y8" s="294"/>
      <c r="Z8" s="295"/>
      <c r="AA8" s="116">
        <f>M8-J8</f>
        <v>-443.23872582854165</v>
      </c>
      <c r="AB8" s="109">
        <f>M8/J8</f>
        <v>0.87687813171429396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1176</v>
      </c>
      <c r="G9" s="102">
        <f t="shared" si="0"/>
        <v>33598.32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3119.5429777392683</v>
      </c>
      <c r="N9" s="105">
        <f>M9/L9</f>
        <v>259.96191481160571</v>
      </c>
      <c r="O9" s="107">
        <f>L9-I9</f>
        <v>0</v>
      </c>
      <c r="P9" s="108">
        <f>N9-K9</f>
        <v>-40.038085188394291</v>
      </c>
      <c r="Q9" s="109">
        <f>N9/K9</f>
        <v>0.86653971603868574</v>
      </c>
      <c r="R9" s="303"/>
      <c r="S9" s="46">
        <v>0.33749999999999997</v>
      </c>
      <c r="T9" s="47">
        <v>0.35320601851851846</v>
      </c>
      <c r="U9" s="110">
        <v>5</v>
      </c>
      <c r="V9" s="111">
        <v>22.618697836031998</v>
      </c>
      <c r="W9" s="112"/>
      <c r="X9" s="115"/>
      <c r="Y9" s="294"/>
      <c r="Z9" s="295"/>
      <c r="AA9" s="116">
        <f>M9-J9</f>
        <v>-480.45702226073172</v>
      </c>
      <c r="AB9" s="109">
        <f>M9/J9</f>
        <v>0.86653971603868563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3161.9791067712417</v>
      </c>
      <c r="N21" s="137">
        <f>M21/L21</f>
        <v>287.45264607011291</v>
      </c>
      <c r="O21" s="138">
        <f>L21-I21</f>
        <v>0</v>
      </c>
      <c r="P21" s="139">
        <f>N21-K21</f>
        <v>-39.820081202614347</v>
      </c>
      <c r="Q21" s="140">
        <f>N21/K21</f>
        <v>0.87832752965867833</v>
      </c>
      <c r="R21" s="304"/>
      <c r="S21" s="141">
        <v>0.20833333333333334</v>
      </c>
      <c r="T21" s="142">
        <v>0.60797453703703686</v>
      </c>
      <c r="U21" s="143"/>
      <c r="V21" s="165"/>
      <c r="W21" s="166"/>
      <c r="X21" s="137"/>
      <c r="Y21" s="290"/>
      <c r="Z21" s="291"/>
      <c r="AA21" s="167">
        <f>M21-J21</f>
        <v>-438.02089322875827</v>
      </c>
      <c r="AB21" s="140">
        <f>M21/J21</f>
        <v>0.87832752965867822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2306</v>
      </c>
      <c r="G22" s="147">
        <f t="shared" ref="G22:G24" si="5">E22*F22</f>
        <v>42730.18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3032.2314935015806</v>
      </c>
      <c r="N22" s="151">
        <f>M22/L22</f>
        <v>1010.7438311671935</v>
      </c>
      <c r="O22" s="153">
        <f>L22-I22</f>
        <v>0</v>
      </c>
      <c r="P22" s="154">
        <f>N22-K22</f>
        <v>-89.256168832806452</v>
      </c>
      <c r="Q22" s="155">
        <f>N22/K22</f>
        <v>0.91885802833381236</v>
      </c>
      <c r="R22" s="302">
        <f>Q38</f>
        <v>0.89559235511138569</v>
      </c>
      <c r="S22" s="156">
        <v>0.31597222222222215</v>
      </c>
      <c r="T22" s="157">
        <v>0.34765046296296287</v>
      </c>
      <c r="U22" s="158"/>
      <c r="V22" s="111">
        <v>45.629761545753126</v>
      </c>
      <c r="W22" s="160"/>
      <c r="X22" s="161"/>
      <c r="Y22" s="305"/>
      <c r="Z22" s="306"/>
      <c r="AA22" s="114">
        <f>M22-J22</f>
        <v>-267.76850649841936</v>
      </c>
      <c r="AB22" s="155">
        <f>M22/J22</f>
        <v>0.91885802833381236</v>
      </c>
      <c r="AC22" s="307">
        <f>AB38</f>
        <v>0.89559235511138569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2820</v>
      </c>
      <c r="G23" s="102">
        <f t="shared" si="5"/>
        <v>50449.8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3031.8088221011376</v>
      </c>
      <c r="N23" s="105">
        <f>M23/L23</f>
        <v>757.9522055252844</v>
      </c>
      <c r="O23" s="107">
        <f>L23-I23</f>
        <v>0</v>
      </c>
      <c r="P23" s="108">
        <f>N23-K23</f>
        <v>-67.047794474715602</v>
      </c>
      <c r="Q23" s="109">
        <f>N23/K23</f>
        <v>0.9187299460912538</v>
      </c>
      <c r="R23" s="303"/>
      <c r="S23" s="46">
        <v>0.35069444444444436</v>
      </c>
      <c r="T23" s="47">
        <v>0.38944444444444437</v>
      </c>
      <c r="U23" s="110">
        <v>5</v>
      </c>
      <c r="V23" s="111">
        <v>55.808268241247198</v>
      </c>
      <c r="W23" s="112"/>
      <c r="X23" s="115"/>
      <c r="Y23" s="294"/>
      <c r="Z23" s="295"/>
      <c r="AA23" s="116">
        <f>M23-J23</f>
        <v>-268.19117789886241</v>
      </c>
      <c r="AB23" s="109">
        <f>M23/J23</f>
        <v>0.9187299460912538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3510</v>
      </c>
      <c r="G24" s="102">
        <f t="shared" si="5"/>
        <v>78343.199999999997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2802.3239999999996</v>
      </c>
      <c r="N24" s="105">
        <f>M24/L24</f>
        <v>560.46479999999997</v>
      </c>
      <c r="O24" s="107">
        <f>L24-I24</f>
        <v>0</v>
      </c>
      <c r="P24" s="108">
        <f>N24-K24</f>
        <v>-99.535200000000032</v>
      </c>
      <c r="Q24" s="109">
        <f>N24/K24</f>
        <v>0.84918909090909089</v>
      </c>
      <c r="R24" s="303"/>
      <c r="S24" s="46">
        <v>0.39305555555555549</v>
      </c>
      <c r="T24" s="47">
        <v>0.44524305555555549</v>
      </c>
      <c r="U24" s="110">
        <v>5.2000000000000135</v>
      </c>
      <c r="V24" s="111">
        <v>75.151909629293414</v>
      </c>
      <c r="W24" s="112"/>
      <c r="X24" s="115"/>
      <c r="Y24" s="294"/>
      <c r="Z24" s="295"/>
      <c r="AA24" s="116">
        <f>M24-J24</f>
        <v>-497.67600000000039</v>
      </c>
      <c r="AB24" s="109">
        <f>M24/J24</f>
        <v>0.84918909090909078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2955.4547718675726</v>
      </c>
      <c r="N38" s="137">
        <f t="shared" ref="N38:N43" si="10">M38/L38</f>
        <v>738.86369296689315</v>
      </c>
      <c r="O38" s="138">
        <f t="shared" ref="O38:O43" si="11">L38-I38</f>
        <v>0</v>
      </c>
      <c r="P38" s="139">
        <f t="shared" ref="P38:P43" si="12">N38-K38</f>
        <v>-86.136307033106846</v>
      </c>
      <c r="Q38" s="140">
        <f t="shared" ref="Q38:Q43" si="13">N38/K38</f>
        <v>0.89559235511138569</v>
      </c>
      <c r="R38" s="304"/>
      <c r="S38" s="141">
        <v>0.31597222222222215</v>
      </c>
      <c r="T38" s="142">
        <v>0.44524305555555549</v>
      </c>
      <c r="U38" s="143"/>
      <c r="V38" s="165"/>
      <c r="W38" s="98"/>
      <c r="X38" s="68"/>
      <c r="Y38" s="290"/>
      <c r="Z38" s="291"/>
      <c r="AA38" s="167">
        <f t="shared" ref="AA38:AA43" si="14">M38-J38</f>
        <v>-344.54522813242738</v>
      </c>
      <c r="AB38" s="140">
        <f t="shared" ref="AB38:AB43" si="15">M38/J38</f>
        <v>0.89559235511138569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1106</v>
      </c>
      <c r="G39" s="147">
        <f t="shared" ref="G39:G43" si="16">E39*F39</f>
        <v>27450.920000000002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3236.5601595422795</v>
      </c>
      <c r="N39" s="151">
        <f t="shared" si="10"/>
        <v>647.31203190845588</v>
      </c>
      <c r="O39" s="153">
        <f t="shared" si="11"/>
        <v>0</v>
      </c>
      <c r="P39" s="154">
        <f t="shared" si="12"/>
        <v>-72.687968091544121</v>
      </c>
      <c r="Q39" s="155">
        <f t="shared" si="13"/>
        <v>0.89904448876174425</v>
      </c>
      <c r="R39" s="302">
        <f>Q55</f>
        <v>0.90654343227464007</v>
      </c>
      <c r="S39" s="156">
        <v>0.25</v>
      </c>
      <c r="T39" s="157">
        <v>0.26423611111111112</v>
      </c>
      <c r="U39" s="158"/>
      <c r="V39" s="159">
        <v>20.503249353901939</v>
      </c>
      <c r="W39" s="160"/>
      <c r="X39" s="161"/>
      <c r="Y39" s="305"/>
      <c r="Z39" s="306"/>
      <c r="AA39" s="114">
        <f t="shared" si="14"/>
        <v>-363.43984045772049</v>
      </c>
      <c r="AB39" s="155">
        <f t="shared" si="15"/>
        <v>0.89904448876174425</v>
      </c>
      <c r="AC39" s="307">
        <f>AB55</f>
        <v>0.90654343227463996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1145</v>
      </c>
      <c r="G40" s="102">
        <f t="shared" si="16"/>
        <v>20816.099999999999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3232.561807380117</v>
      </c>
      <c r="N40" s="105">
        <f t="shared" si="10"/>
        <v>1077.5206024600391</v>
      </c>
      <c r="O40" s="107">
        <f t="shared" si="11"/>
        <v>0</v>
      </c>
      <c r="P40" s="108">
        <f t="shared" si="12"/>
        <v>-122.47939753996093</v>
      </c>
      <c r="Q40" s="109">
        <f t="shared" si="13"/>
        <v>0.89793383538336591</v>
      </c>
      <c r="R40" s="303"/>
      <c r="S40" s="46">
        <v>0.27430555555555558</v>
      </c>
      <c r="T40" s="47">
        <v>0.2890625</v>
      </c>
      <c r="U40" s="110">
        <v>14.500000000000028</v>
      </c>
      <c r="V40" s="111">
        <v>21.252493871317203</v>
      </c>
      <c r="W40" s="112"/>
      <c r="X40" s="115"/>
      <c r="Y40" s="294"/>
      <c r="Z40" s="295"/>
      <c r="AA40" s="116">
        <f t="shared" si="14"/>
        <v>-367.43819261988301</v>
      </c>
      <c r="AB40" s="109">
        <f t="shared" si="15"/>
        <v>0.8979338353833658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1848</v>
      </c>
      <c r="G41" s="102">
        <f t="shared" si="16"/>
        <v>31545.360000000001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3033.7293734666614</v>
      </c>
      <c r="N41" s="105">
        <f t="shared" si="10"/>
        <v>1011.2431244888871</v>
      </c>
      <c r="O41" s="107">
        <f t="shared" si="11"/>
        <v>0</v>
      </c>
      <c r="P41" s="108">
        <f t="shared" si="12"/>
        <v>-88.756875511112867</v>
      </c>
      <c r="Q41" s="109">
        <f t="shared" si="13"/>
        <v>0.91931193135353373</v>
      </c>
      <c r="R41" s="303"/>
      <c r="S41" s="46">
        <v>0.2993055555555556</v>
      </c>
      <c r="T41" s="47">
        <v>0.32467592592592598</v>
      </c>
      <c r="U41" s="110">
        <v>14.750000000000068</v>
      </c>
      <c r="V41" s="111">
        <v>36.549074208717812</v>
      </c>
      <c r="W41" s="112"/>
      <c r="X41" s="115"/>
      <c r="Y41" s="294"/>
      <c r="Z41" s="295"/>
      <c r="AA41" s="116">
        <f t="shared" si="14"/>
        <v>-266.2706265333386</v>
      </c>
      <c r="AB41" s="109">
        <f t="shared" si="15"/>
        <v>0.91931193135353373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4516</v>
      </c>
      <c r="G42" s="102">
        <f t="shared" si="16"/>
        <v>63359.479999999996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2760.2161146167423</v>
      </c>
      <c r="N42" s="105">
        <f t="shared" si="10"/>
        <v>920.07203820558072</v>
      </c>
      <c r="O42" s="107">
        <f t="shared" si="11"/>
        <v>0</v>
      </c>
      <c r="P42" s="108">
        <f t="shared" si="12"/>
        <v>-79.927961794419275</v>
      </c>
      <c r="Q42" s="109">
        <f t="shared" si="13"/>
        <v>0.9200720382055807</v>
      </c>
      <c r="R42" s="303"/>
      <c r="S42" s="46">
        <v>0.33472222222222231</v>
      </c>
      <c r="T42" s="47">
        <v>0.40288194444444453</v>
      </c>
      <c r="U42" s="110">
        <v>15</v>
      </c>
      <c r="V42" s="111">
        <v>98.166226392610909</v>
      </c>
      <c r="W42" s="112"/>
      <c r="X42" s="115"/>
      <c r="Y42" s="294"/>
      <c r="Z42" s="295"/>
      <c r="AA42" s="116">
        <f t="shared" si="14"/>
        <v>-239.78388538325771</v>
      </c>
      <c r="AB42" s="109">
        <f t="shared" si="15"/>
        <v>0.92007203820558081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6364</v>
      </c>
      <c r="G43" s="102">
        <f t="shared" si="16"/>
        <v>90877.92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3238.825236890546</v>
      </c>
      <c r="N43" s="105">
        <f t="shared" si="10"/>
        <v>1079.6084122968487</v>
      </c>
      <c r="O43" s="107">
        <f t="shared" si="11"/>
        <v>0</v>
      </c>
      <c r="P43" s="108">
        <f t="shared" si="12"/>
        <v>-120.39158770315134</v>
      </c>
      <c r="Q43" s="109">
        <f t="shared" si="13"/>
        <v>0.89967367691404054</v>
      </c>
      <c r="R43" s="303"/>
      <c r="S43" s="46">
        <v>0.41319444444444453</v>
      </c>
      <c r="T43" s="47">
        <v>0.49505787037037047</v>
      </c>
      <c r="U43" s="110">
        <v>14.850000000000003</v>
      </c>
      <c r="V43" s="111">
        <v>117.89459821752774</v>
      </c>
      <c r="W43" s="112"/>
      <c r="X43" s="115"/>
      <c r="Y43" s="294"/>
      <c r="Z43" s="295"/>
      <c r="AA43" s="116">
        <f t="shared" si="14"/>
        <v>-361.17476310945403</v>
      </c>
      <c r="AB43" s="109">
        <f t="shared" si="15"/>
        <v>0.89967367691404054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3100.3785383792688</v>
      </c>
      <c r="N55" s="137">
        <f t="shared" ref="N55:N62" si="21">M55/L55</f>
        <v>911.87604069978499</v>
      </c>
      <c r="O55" s="138">
        <f t="shared" ref="O55:O62" si="22">L55-I55</f>
        <v>0</v>
      </c>
      <c r="P55" s="139">
        <f t="shared" ref="P55:P62" si="23">N55-K55</f>
        <v>-94.00631224139147</v>
      </c>
      <c r="Q55" s="140">
        <f t="shared" ref="Q55:Q62" si="24">N55/K55</f>
        <v>0.90654343227464007</v>
      </c>
      <c r="R55" s="304"/>
      <c r="S55" s="141">
        <v>0.25</v>
      </c>
      <c r="T55" s="142">
        <v>0.49505787037037047</v>
      </c>
      <c r="U55" s="143"/>
      <c r="V55" s="165"/>
      <c r="W55" s="98"/>
      <c r="X55" s="68"/>
      <c r="Y55" s="290"/>
      <c r="Z55" s="291"/>
      <c r="AA55" s="167">
        <f t="shared" ref="AA55:AA62" si="25">M55-J55</f>
        <v>-319.62146162073122</v>
      </c>
      <c r="AB55" s="140">
        <f t="shared" ref="AB55:AB62" si="26">M55/J55</f>
        <v>0.90654343227463996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868</v>
      </c>
      <c r="G56" s="147">
        <f t="shared" ref="G56:G62" si="27">E56*F56</f>
        <v>21726.04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3233.6661454594446</v>
      </c>
      <c r="N56" s="151">
        <f t="shared" si="21"/>
        <v>646.73322909188892</v>
      </c>
      <c r="O56" s="153">
        <f t="shared" si="22"/>
        <v>0</v>
      </c>
      <c r="P56" s="154">
        <f t="shared" si="23"/>
        <v>-73.266770908111084</v>
      </c>
      <c r="Q56" s="155">
        <f t="shared" si="24"/>
        <v>0.89824059596095684</v>
      </c>
      <c r="R56" s="302">
        <f>Q72</f>
        <v>0.90139375057675319</v>
      </c>
      <c r="S56" s="156">
        <v>0.25</v>
      </c>
      <c r="T56" s="157">
        <v>0.26118055555555553</v>
      </c>
      <c r="U56" s="158"/>
      <c r="V56" s="159">
        <v>16.105558724152207</v>
      </c>
      <c r="W56" s="157"/>
      <c r="X56" s="168"/>
      <c r="Y56" s="305"/>
      <c r="Z56" s="306"/>
      <c r="AA56" s="114">
        <f t="shared" si="25"/>
        <v>-366.33385454055542</v>
      </c>
      <c r="AB56" s="155">
        <f t="shared" si="26"/>
        <v>0.89824059596095684</v>
      </c>
      <c r="AC56" s="307">
        <f>AB72</f>
        <v>0.90139375057675308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1237</v>
      </c>
      <c r="G57" s="102">
        <f t="shared" si="27"/>
        <v>25630.639999999999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3230.9583578594529</v>
      </c>
      <c r="N57" s="105">
        <f t="shared" si="21"/>
        <v>1076.9861192864844</v>
      </c>
      <c r="O57" s="107">
        <f t="shared" si="22"/>
        <v>0</v>
      </c>
      <c r="P57" s="108">
        <f t="shared" si="23"/>
        <v>-123.01388071351562</v>
      </c>
      <c r="Q57" s="109">
        <f t="shared" si="24"/>
        <v>0.89748843273873702</v>
      </c>
      <c r="R57" s="303"/>
      <c r="S57" s="46">
        <v>0.27152777777777781</v>
      </c>
      <c r="T57" s="47">
        <v>0.2874768518518519</v>
      </c>
      <c r="U57" s="110">
        <v>14.900000000000091</v>
      </c>
      <c r="V57" s="111">
        <v>22.971512405740693</v>
      </c>
      <c r="W57" s="112"/>
      <c r="X57" s="13"/>
      <c r="Y57" s="294"/>
      <c r="Z57" s="295"/>
      <c r="AA57" s="116">
        <f t="shared" si="25"/>
        <v>-369.04164214054708</v>
      </c>
      <c r="AB57" s="109">
        <f t="shared" si="26"/>
        <v>0.89748843273873691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2009</v>
      </c>
      <c r="G58" s="102">
        <f t="shared" si="27"/>
        <v>36523.620000000003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3236.7156310719197</v>
      </c>
      <c r="N58" s="105">
        <f t="shared" si="21"/>
        <v>1078.9052103573065</v>
      </c>
      <c r="O58" s="107">
        <f t="shared" si="22"/>
        <v>0</v>
      </c>
      <c r="P58" s="108">
        <f t="shared" si="23"/>
        <v>-121.09478964269351</v>
      </c>
      <c r="Q58" s="109">
        <f t="shared" si="24"/>
        <v>0.89908767529775535</v>
      </c>
      <c r="R58" s="303"/>
      <c r="S58" s="46">
        <v>0.29722222222222228</v>
      </c>
      <c r="T58" s="47">
        <v>0.32307870370370373</v>
      </c>
      <c r="U58" s="110">
        <v>15</v>
      </c>
      <c r="V58" s="111">
        <v>37.241455147568878</v>
      </c>
      <c r="W58" s="112"/>
      <c r="X58" s="13"/>
      <c r="Y58" s="294"/>
      <c r="Z58" s="295"/>
      <c r="AA58" s="116">
        <f t="shared" si="25"/>
        <v>-363.28436892808031</v>
      </c>
      <c r="AB58" s="109">
        <f t="shared" si="26"/>
        <v>0.89908767529775546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1677</v>
      </c>
      <c r="G59" s="102">
        <f t="shared" si="27"/>
        <v>50310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3234.390674370165</v>
      </c>
      <c r="N59" s="105">
        <f t="shared" si="21"/>
        <v>808.59766859254125</v>
      </c>
      <c r="O59" s="107">
        <f t="shared" si="22"/>
        <v>0</v>
      </c>
      <c r="P59" s="108">
        <f t="shared" si="23"/>
        <v>-91.402331407458746</v>
      </c>
      <c r="Q59" s="109">
        <f t="shared" si="24"/>
        <v>0.8984418539917125</v>
      </c>
      <c r="R59" s="303"/>
      <c r="S59" s="46">
        <v>0.33333333333333343</v>
      </c>
      <c r="T59" s="47">
        <v>0.35493055555555564</v>
      </c>
      <c r="U59" s="110">
        <v>14.766666666666763</v>
      </c>
      <c r="V59" s="111">
        <v>31.109414455504453</v>
      </c>
      <c r="W59" s="112"/>
      <c r="X59" s="115"/>
      <c r="Y59" s="294"/>
      <c r="Z59" s="295"/>
      <c r="AA59" s="116">
        <f t="shared" si="25"/>
        <v>-365.60932562983498</v>
      </c>
      <c r="AB59" s="109">
        <f t="shared" si="26"/>
        <v>0.8984418539917125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1385</v>
      </c>
      <c r="G60" s="102">
        <f t="shared" si="27"/>
        <v>41550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3033.2909859573138</v>
      </c>
      <c r="N60" s="105">
        <f t="shared" si="21"/>
        <v>758.32274648932844</v>
      </c>
      <c r="O60" s="107">
        <f t="shared" si="22"/>
        <v>0</v>
      </c>
      <c r="P60" s="108">
        <f t="shared" si="23"/>
        <v>-66.677253510671562</v>
      </c>
      <c r="Q60" s="109">
        <f t="shared" si="24"/>
        <v>0.91917908665373149</v>
      </c>
      <c r="R60" s="303"/>
      <c r="S60" s="46">
        <v>0.36527777777777787</v>
      </c>
      <c r="T60" s="47">
        <v>0.38429398148148158</v>
      </c>
      <c r="U60" s="110">
        <v>14.900000000000011</v>
      </c>
      <c r="V60" s="111">
        <v>27.395986862029808</v>
      </c>
      <c r="W60" s="112"/>
      <c r="X60" s="115"/>
      <c r="Y60" s="294"/>
      <c r="Z60" s="295"/>
      <c r="AA60" s="116">
        <f t="shared" si="25"/>
        <v>-266.70901404268625</v>
      </c>
      <c r="AB60" s="109">
        <f t="shared" si="26"/>
        <v>0.91917908665373149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2178</v>
      </c>
      <c r="G61" s="120">
        <f t="shared" si="27"/>
        <v>59851.44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3236.0458765915878</v>
      </c>
      <c r="N61" s="105">
        <f t="shared" si="21"/>
        <v>647.20917531831753</v>
      </c>
      <c r="O61" s="107">
        <f t="shared" si="22"/>
        <v>0</v>
      </c>
      <c r="P61" s="108">
        <f t="shared" si="23"/>
        <v>-72.790824681682466</v>
      </c>
      <c r="Q61" s="109">
        <f t="shared" si="24"/>
        <v>0.89890163238655219</v>
      </c>
      <c r="R61" s="303"/>
      <c r="S61" s="46">
        <v>0.39444444444444454</v>
      </c>
      <c r="T61" s="119">
        <v>0.42247685185185196</v>
      </c>
      <c r="U61" s="110">
        <v>14.61666666666666</v>
      </c>
      <c r="V61" s="111">
        <v>40.38261662026887</v>
      </c>
      <c r="W61" s="112"/>
      <c r="X61" s="49"/>
      <c r="Y61" s="294"/>
      <c r="Z61" s="295"/>
      <c r="AA61" s="116">
        <f t="shared" si="25"/>
        <v>-363.95412340841222</v>
      </c>
      <c r="AB61" s="109">
        <f t="shared" si="26"/>
        <v>0.89890163238655219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5210</v>
      </c>
      <c r="G62" s="120">
        <f t="shared" si="27"/>
        <v>86798.6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3239.636718051268</v>
      </c>
      <c r="N62" s="105">
        <f t="shared" si="21"/>
        <v>647.92734361025362</v>
      </c>
      <c r="O62" s="122">
        <f t="shared" si="22"/>
        <v>0</v>
      </c>
      <c r="P62" s="123">
        <f t="shared" si="23"/>
        <v>-72.072656389746385</v>
      </c>
      <c r="Q62" s="124">
        <f t="shared" si="24"/>
        <v>0.89989908834757448</v>
      </c>
      <c r="R62" s="303"/>
      <c r="S62" s="46">
        <v>0.43263888888888902</v>
      </c>
      <c r="T62" s="119">
        <v>0.49964120370370385</v>
      </c>
      <c r="U62" s="110">
        <v>14.633333333333356</v>
      </c>
      <c r="V62" s="111">
        <v>96.492300589813553</v>
      </c>
      <c r="W62" s="112"/>
      <c r="X62" s="115"/>
      <c r="Y62" s="294"/>
      <c r="Z62" s="295"/>
      <c r="AA62" s="116">
        <f t="shared" si="25"/>
        <v>-360.36328194873204</v>
      </c>
      <c r="AB62" s="109">
        <f t="shared" si="26"/>
        <v>0.89989908834757448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3206.3863413373074</v>
      </c>
      <c r="N72" s="137">
        <f>M72/L72</f>
        <v>773.95532377107418</v>
      </c>
      <c r="O72" s="138">
        <f>L72-I72</f>
        <v>0</v>
      </c>
      <c r="P72" s="139">
        <f>N72-K72</f>
        <v>-84.665365884098151</v>
      </c>
      <c r="Q72" s="140">
        <f>N72/K72</f>
        <v>0.90139375057675319</v>
      </c>
      <c r="R72" s="304"/>
      <c r="S72" s="141">
        <v>0.25</v>
      </c>
      <c r="T72" s="142">
        <v>0.49964120370370385</v>
      </c>
      <c r="U72" s="143"/>
      <c r="V72" s="165"/>
      <c r="W72" s="166"/>
      <c r="X72" s="137"/>
      <c r="Y72" s="290"/>
      <c r="Z72" s="291"/>
      <c r="AA72" s="167">
        <f>M72-J72</f>
        <v>-350.75651580554995</v>
      </c>
      <c r="AB72" s="140">
        <f>M72/J72</f>
        <v>0.90139375057675308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1366</v>
      </c>
      <c r="G73" s="147">
        <f t="shared" ref="G73:G75" si="32">E73*F73</f>
        <v>39026.620000000003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3121.3453066443635</v>
      </c>
      <c r="N73" s="151">
        <f>M73/L73</f>
        <v>260.11210888703027</v>
      </c>
      <c r="O73" s="153">
        <f>L73-I73</f>
        <v>0</v>
      </c>
      <c r="P73" s="154">
        <f>N73-K73</f>
        <v>-39.887891112969726</v>
      </c>
      <c r="Q73" s="155">
        <f>N73/K73</f>
        <v>0.86704036295676756</v>
      </c>
      <c r="R73" s="302">
        <f>Q89</f>
        <v>0.89322342942605026</v>
      </c>
      <c r="S73" s="156">
        <v>0.70833333333333337</v>
      </c>
      <c r="T73" s="157">
        <v>0.7265625</v>
      </c>
      <c r="U73" s="158"/>
      <c r="V73" s="159">
        <v>26.257908673395701</v>
      </c>
      <c r="W73" s="157"/>
      <c r="X73" s="168"/>
      <c r="Y73" s="305"/>
      <c r="Z73" s="306"/>
      <c r="AA73" s="114">
        <f>M73-J73</f>
        <v>-478.65469335563648</v>
      </c>
      <c r="AB73" s="155">
        <f>M73/J73</f>
        <v>0.86704036295676767</v>
      </c>
      <c r="AC73" s="307">
        <f>AB89</f>
        <v>0.89322342942605026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365</v>
      </c>
      <c r="G74" s="102">
        <f t="shared" si="32"/>
        <v>6464.1500000000005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3262.3284127400925</v>
      </c>
      <c r="N74" s="105">
        <f>M74/L74</f>
        <v>652.46568254801855</v>
      </c>
      <c r="O74" s="107">
        <f>L74-I74</f>
        <v>0</v>
      </c>
      <c r="P74" s="108">
        <f>N74-K74</f>
        <v>-67.534317451981451</v>
      </c>
      <c r="Q74" s="109">
        <f>N74/K74</f>
        <v>0.90620233687224794</v>
      </c>
      <c r="R74" s="303"/>
      <c r="S74" s="46">
        <v>0.73055555555555562</v>
      </c>
      <c r="T74" s="47">
        <v>0.73520833333333335</v>
      </c>
      <c r="U74" s="110">
        <v>5.7500000000000995</v>
      </c>
      <c r="V74" s="111">
        <v>6.7129967401429607</v>
      </c>
      <c r="W74" s="112"/>
      <c r="X74" s="13"/>
      <c r="Y74" s="294"/>
      <c r="Z74" s="295"/>
      <c r="AA74" s="116">
        <f>M74-J74</f>
        <v>-337.67158725990748</v>
      </c>
      <c r="AB74" s="109">
        <f>M74/J74</f>
        <v>0.90620233687224794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949</v>
      </c>
      <c r="G75" s="102">
        <f t="shared" si="32"/>
        <v>17955.080000000002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3263.139318416886</v>
      </c>
      <c r="N75" s="105">
        <f>M75/L75</f>
        <v>652.6278636833772</v>
      </c>
      <c r="O75" s="107">
        <f>L75-I75</f>
        <v>0</v>
      </c>
      <c r="P75" s="108">
        <f>N75-K75</f>
        <v>-67.3721363166228</v>
      </c>
      <c r="Q75" s="109">
        <f>N75/K75</f>
        <v>0.90642758844913496</v>
      </c>
      <c r="R75" s="303"/>
      <c r="S75" s="46">
        <v>0.73819444444444449</v>
      </c>
      <c r="T75" s="47">
        <v>0.75030092592592601</v>
      </c>
      <c r="U75" s="110">
        <v>5</v>
      </c>
      <c r="V75" s="111">
        <v>17.449454173971485</v>
      </c>
      <c r="W75" s="112"/>
      <c r="X75" s="13"/>
      <c r="Y75" s="294"/>
      <c r="Z75" s="295"/>
      <c r="AA75" s="116">
        <f>M75-J75</f>
        <v>-336.860681583114</v>
      </c>
      <c r="AB75" s="109">
        <f>M75/J75</f>
        <v>0.90642758844913496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3215.6043459337811</v>
      </c>
      <c r="N89" s="137">
        <f t="shared" ref="N89:N94" si="36">M89/L89</f>
        <v>438.49150171824289</v>
      </c>
      <c r="O89" s="138">
        <f t="shared" ref="O89:O94" si="37">L89-I89</f>
        <v>0</v>
      </c>
      <c r="P89" s="139">
        <f t="shared" ref="P89:P94" si="38">N89-K89</f>
        <v>-52.417589190848048</v>
      </c>
      <c r="Q89" s="140">
        <f t="shared" ref="Q89:Q94" si="39">N89/K89</f>
        <v>0.89322342942605026</v>
      </c>
      <c r="R89" s="304"/>
      <c r="S89" s="141">
        <v>0.70833333333333337</v>
      </c>
      <c r="T89" s="142">
        <v>0.75030092592592601</v>
      </c>
      <c r="U89" s="143"/>
      <c r="V89" s="165"/>
      <c r="W89" s="166"/>
      <c r="X89" s="137"/>
      <c r="Y89" s="290"/>
      <c r="Z89" s="291"/>
      <c r="AA89" s="167">
        <f t="shared" ref="AA89:AA94" si="40">M89-J89</f>
        <v>-384.39565406621887</v>
      </c>
      <c r="AB89" s="140">
        <f t="shared" ref="AB89:AB94" si="41">M89/J89</f>
        <v>0.89322342942605026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419</v>
      </c>
      <c r="G90" s="147">
        <f t="shared" ref="G90:G94" si="42">E90*F90</f>
        <v>9750.1299999999992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2757.3677700017492</v>
      </c>
      <c r="N90" s="151">
        <f t="shared" si="36"/>
        <v>551.47355400034985</v>
      </c>
      <c r="O90" s="153">
        <f t="shared" si="37"/>
        <v>0</v>
      </c>
      <c r="P90" s="154">
        <f t="shared" si="38"/>
        <v>-48.52644599965015</v>
      </c>
      <c r="Q90" s="155">
        <f t="shared" si="39"/>
        <v>0.91912259000058305</v>
      </c>
      <c r="R90" s="302">
        <f>Q106</f>
        <v>0.90698984775129809</v>
      </c>
      <c r="S90" s="156">
        <v>0.70833333333333337</v>
      </c>
      <c r="T90" s="157">
        <v>0.71466435185185184</v>
      </c>
      <c r="U90" s="158"/>
      <c r="V90" s="159">
        <v>9.117390967394984</v>
      </c>
      <c r="W90" s="160"/>
      <c r="X90" s="161"/>
      <c r="Y90" s="305"/>
      <c r="Z90" s="306"/>
      <c r="AA90" s="114">
        <f t="shared" si="40"/>
        <v>-242.63222999825075</v>
      </c>
      <c r="AB90" s="155">
        <f t="shared" si="41"/>
        <v>0.91912259000058305</v>
      </c>
      <c r="AC90" s="307">
        <f>AB106</f>
        <v>0.90698984775129798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1269</v>
      </c>
      <c r="G91" s="102">
        <f t="shared" si="42"/>
        <v>31141.26</v>
      </c>
      <c r="H91" s="26"/>
      <c r="I91" s="103">
        <v>4</v>
      </c>
      <c r="J91" s="104">
        <v>3000</v>
      </c>
      <c r="K91" s="105">
        <f t="shared" ref="K91:K135" si="43">J91/I91</f>
        <v>750</v>
      </c>
      <c r="L91" s="106">
        <v>4</v>
      </c>
      <c r="M91" s="104">
        <f>F91/V91*60</f>
        <v>2756.5262550442162</v>
      </c>
      <c r="N91" s="105">
        <f t="shared" si="36"/>
        <v>689.13156376105405</v>
      </c>
      <c r="O91" s="107">
        <f t="shared" si="37"/>
        <v>0</v>
      </c>
      <c r="P91" s="108">
        <f t="shared" si="38"/>
        <v>-60.868436238945947</v>
      </c>
      <c r="Q91" s="109">
        <f t="shared" si="39"/>
        <v>0.91884208501473874</v>
      </c>
      <c r="R91" s="303"/>
      <c r="S91" s="46">
        <v>0.71875</v>
      </c>
      <c r="T91" s="47">
        <v>0.7379282407407407</v>
      </c>
      <c r="U91" s="110">
        <v>5.8833333333333471</v>
      </c>
      <c r="V91" s="111">
        <v>27.621721309807974</v>
      </c>
      <c r="W91" s="112"/>
      <c r="X91" s="115"/>
      <c r="Y91" s="294"/>
      <c r="Z91" s="295"/>
      <c r="AA91" s="116">
        <f t="shared" si="40"/>
        <v>-243.47374495578379</v>
      </c>
      <c r="AB91" s="109">
        <f t="shared" si="41"/>
        <v>0.91884208501473874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1139</v>
      </c>
      <c r="G92" s="102">
        <f t="shared" si="42"/>
        <v>27711.87</v>
      </c>
      <c r="H92" s="26"/>
      <c r="I92" s="103">
        <v>4</v>
      </c>
      <c r="J92" s="104">
        <v>3000</v>
      </c>
      <c r="K92" s="105">
        <f t="shared" si="43"/>
        <v>750</v>
      </c>
      <c r="L92" s="106">
        <v>4</v>
      </c>
      <c r="M92" s="104">
        <f>F92/V92*60</f>
        <v>2759.695072570566</v>
      </c>
      <c r="N92" s="105">
        <f t="shared" si="36"/>
        <v>689.92376814264151</v>
      </c>
      <c r="O92" s="107">
        <f t="shared" si="37"/>
        <v>0</v>
      </c>
      <c r="P92" s="108">
        <f t="shared" si="38"/>
        <v>-60.076231857358493</v>
      </c>
      <c r="Q92" s="109">
        <f t="shared" si="39"/>
        <v>0.919898357523522</v>
      </c>
      <c r="R92" s="303"/>
      <c r="S92" s="46">
        <v>0.7416666666666667</v>
      </c>
      <c r="T92" s="47">
        <v>0.75885416666666672</v>
      </c>
      <c r="U92" s="110">
        <v>5.3833333333334288</v>
      </c>
      <c r="V92" s="111">
        <v>24.763605471942054</v>
      </c>
      <c r="W92" s="112"/>
      <c r="X92" s="115"/>
      <c r="Y92" s="294"/>
      <c r="Z92" s="295"/>
      <c r="AA92" s="116">
        <f t="shared" si="40"/>
        <v>-240.30492742943397</v>
      </c>
      <c r="AB92" s="109">
        <f t="shared" si="41"/>
        <v>0.919898357523522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4416</v>
      </c>
      <c r="G93" s="102">
        <f t="shared" si="42"/>
        <v>98565.119999999995</v>
      </c>
      <c r="H93" s="26"/>
      <c r="I93" s="103">
        <v>5</v>
      </c>
      <c r="J93" s="104">
        <v>3300</v>
      </c>
      <c r="K93" s="105">
        <f t="shared" si="43"/>
        <v>660</v>
      </c>
      <c r="L93" s="106">
        <v>5</v>
      </c>
      <c r="M93" s="104">
        <f>F93/V93*60</f>
        <v>2843.447992280001</v>
      </c>
      <c r="N93" s="105">
        <f t="shared" si="36"/>
        <v>568.68959845600023</v>
      </c>
      <c r="O93" s="107">
        <f t="shared" si="37"/>
        <v>0</v>
      </c>
      <c r="P93" s="108">
        <f t="shared" si="38"/>
        <v>-91.310401543999774</v>
      </c>
      <c r="Q93" s="109">
        <f t="shared" si="39"/>
        <v>0.86165090675151546</v>
      </c>
      <c r="R93" s="303"/>
      <c r="S93" s="46">
        <v>0.76180555555555562</v>
      </c>
      <c r="T93" s="47">
        <v>0.82650462962962967</v>
      </c>
      <c r="U93" s="110">
        <v>5</v>
      </c>
      <c r="V93" s="111">
        <v>93.182643297633689</v>
      </c>
      <c r="W93" s="112"/>
      <c r="X93" s="115"/>
      <c r="Y93" s="294"/>
      <c r="Z93" s="295"/>
      <c r="AA93" s="116">
        <f t="shared" si="40"/>
        <v>-456.55200771999898</v>
      </c>
      <c r="AB93" s="109">
        <f t="shared" si="41"/>
        <v>0.86165090675151546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5239</v>
      </c>
      <c r="G94" s="102">
        <f t="shared" si="42"/>
        <v>93725.71</v>
      </c>
      <c r="H94" s="13"/>
      <c r="I94" s="103">
        <v>4</v>
      </c>
      <c r="J94" s="104">
        <v>3300</v>
      </c>
      <c r="K94" s="105">
        <f t="shared" si="43"/>
        <v>825</v>
      </c>
      <c r="L94" s="106">
        <v>4</v>
      </c>
      <c r="M94" s="104">
        <f>F94/V94*60</f>
        <v>3032.0045350237142</v>
      </c>
      <c r="N94" s="105">
        <f t="shared" si="36"/>
        <v>758.00113375592855</v>
      </c>
      <c r="O94" s="107">
        <f t="shared" si="37"/>
        <v>0</v>
      </c>
      <c r="P94" s="108">
        <f t="shared" si="38"/>
        <v>-66.998866244071451</v>
      </c>
      <c r="Q94" s="109">
        <f t="shared" si="39"/>
        <v>0.91878925303748915</v>
      </c>
      <c r="R94" s="303"/>
      <c r="S94" s="46">
        <v>0.82986111111111116</v>
      </c>
      <c r="T94" s="47">
        <v>0.9018518518518519</v>
      </c>
      <c r="U94" s="110">
        <v>4.8333333333333428</v>
      </c>
      <c r="V94" s="111">
        <v>103.67398741293157</v>
      </c>
      <c r="W94" s="112"/>
      <c r="X94" s="115"/>
      <c r="Y94" s="294"/>
      <c r="Z94" s="295"/>
      <c r="AA94" s="116">
        <f t="shared" si="40"/>
        <v>-267.9954649762858</v>
      </c>
      <c r="AB94" s="109">
        <f t="shared" si="41"/>
        <v>0.91878925303748915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4">AVERAGE(I90:I105)</f>
        <v>4.4000000000000004</v>
      </c>
      <c r="J106" s="136">
        <f t="shared" si="44"/>
        <v>3120</v>
      </c>
      <c r="K106" s="137">
        <f t="shared" ref="K106" si="45">J106/I106</f>
        <v>709.09090909090901</v>
      </c>
      <c r="L106" s="135">
        <f t="shared" ref="L106:M106" si="46">AVERAGE(L90:L105)</f>
        <v>4.4000000000000004</v>
      </c>
      <c r="M106" s="136">
        <f t="shared" si="46"/>
        <v>2829.8083249840497</v>
      </c>
      <c r="N106" s="137">
        <f t="shared" ref="N106:N113" si="47">M106/L106</f>
        <v>643.1382556781931</v>
      </c>
      <c r="O106" s="138">
        <f t="shared" ref="O106:O113" si="48">L106-I106</f>
        <v>0</v>
      </c>
      <c r="P106" s="139">
        <f t="shared" ref="P106:P113" si="49">N106-K106</f>
        <v>-65.952653412715904</v>
      </c>
      <c r="Q106" s="140">
        <f t="shared" ref="Q106:Q113" si="50">N106/K106</f>
        <v>0.90698984775129809</v>
      </c>
      <c r="R106" s="304"/>
      <c r="S106" s="141">
        <v>0.70833333333333337</v>
      </c>
      <c r="T106" s="142">
        <v>0.9018518518518519</v>
      </c>
      <c r="U106" s="143"/>
      <c r="V106" s="165"/>
      <c r="W106" s="98"/>
      <c r="X106" s="68"/>
      <c r="Y106" s="290"/>
      <c r="Z106" s="291"/>
      <c r="AA106" s="167">
        <f t="shared" ref="AA106:AA113" si="51">M106-J106</f>
        <v>-290.1916750159503</v>
      </c>
      <c r="AB106" s="140">
        <f t="shared" ref="AB106:AB113" si="52">M106/J106</f>
        <v>0.90698984775129798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590</v>
      </c>
      <c r="G107" s="147">
        <f t="shared" ref="G107:G113" si="53">E107*F107</f>
        <v>10726.2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4">F107/V107*60</f>
        <v>2757.1036266088436</v>
      </c>
      <c r="N107" s="151">
        <f t="shared" si="47"/>
        <v>919.03454220294782</v>
      </c>
      <c r="O107" s="153">
        <f t="shared" si="48"/>
        <v>0</v>
      </c>
      <c r="P107" s="154">
        <f t="shared" si="49"/>
        <v>-80.965457797052181</v>
      </c>
      <c r="Q107" s="155">
        <f t="shared" si="50"/>
        <v>0.91903454220294778</v>
      </c>
      <c r="R107" s="302">
        <f>Q123</f>
        <v>0.90991985669496078</v>
      </c>
      <c r="S107" s="156">
        <v>0.7270833333333333</v>
      </c>
      <c r="T107" s="157">
        <v>0.73599537037037033</v>
      </c>
      <c r="U107" s="158"/>
      <c r="V107" s="159">
        <v>12.83956092848819</v>
      </c>
      <c r="W107" s="160"/>
      <c r="X107" s="161"/>
      <c r="Y107" s="305"/>
      <c r="Z107" s="306"/>
      <c r="AA107" s="114">
        <f t="shared" si="51"/>
        <v>-242.89637339115643</v>
      </c>
      <c r="AB107" s="155">
        <f t="shared" si="52"/>
        <v>0.91903454220294789</v>
      </c>
      <c r="AC107" s="307">
        <f>AB123</f>
        <v>0.90991985669496078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1205</v>
      </c>
      <c r="G108" s="102">
        <f t="shared" si="53"/>
        <v>21906.9</v>
      </c>
      <c r="H108" s="26"/>
      <c r="I108" s="103">
        <v>3</v>
      </c>
      <c r="J108" s="104">
        <v>3600</v>
      </c>
      <c r="K108" s="105">
        <f t="shared" si="43"/>
        <v>1200</v>
      </c>
      <c r="L108" s="106">
        <v>3</v>
      </c>
      <c r="M108" s="104">
        <f t="shared" si="54"/>
        <v>3233.804616994491</v>
      </c>
      <c r="N108" s="105">
        <f t="shared" si="47"/>
        <v>1077.934872331497</v>
      </c>
      <c r="O108" s="107">
        <f t="shared" si="48"/>
        <v>0</v>
      </c>
      <c r="P108" s="108">
        <f t="shared" si="49"/>
        <v>-122.06512766850301</v>
      </c>
      <c r="Q108" s="109">
        <f t="shared" si="50"/>
        <v>0.89827906027624749</v>
      </c>
      <c r="R108" s="303"/>
      <c r="S108" s="46">
        <v>0.74583333333333324</v>
      </c>
      <c r="T108" s="47">
        <v>0.76135416666666655</v>
      </c>
      <c r="U108" s="110">
        <v>15</v>
      </c>
      <c r="V108" s="111">
        <v>22.357565951895964</v>
      </c>
      <c r="W108" s="112"/>
      <c r="X108" s="115"/>
      <c r="Y108" s="294"/>
      <c r="Z108" s="295"/>
      <c r="AA108" s="116">
        <f t="shared" si="51"/>
        <v>-366.19538300550903</v>
      </c>
      <c r="AB108" s="109">
        <f t="shared" si="52"/>
        <v>0.89827906027624749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2108</v>
      </c>
      <c r="G109" s="102">
        <f t="shared" si="53"/>
        <v>29575.239999999998</v>
      </c>
      <c r="H109" s="26">
        <v>2</v>
      </c>
      <c r="I109" s="103">
        <v>3</v>
      </c>
      <c r="J109" s="104">
        <v>3000</v>
      </c>
      <c r="K109" s="105">
        <f t="shared" si="43"/>
        <v>1000</v>
      </c>
      <c r="L109" s="106">
        <v>3</v>
      </c>
      <c r="M109" s="104">
        <f t="shared" si="54"/>
        <v>2760.4401003867806</v>
      </c>
      <c r="N109" s="105">
        <f t="shared" si="47"/>
        <v>920.14670012892691</v>
      </c>
      <c r="O109" s="107">
        <f t="shared" si="48"/>
        <v>0</v>
      </c>
      <c r="P109" s="108">
        <f t="shared" si="49"/>
        <v>-79.853299871073091</v>
      </c>
      <c r="Q109" s="109">
        <f t="shared" si="50"/>
        <v>0.92014670012892696</v>
      </c>
      <c r="R109" s="303"/>
      <c r="S109" s="46">
        <v>0.77152777777777759</v>
      </c>
      <c r="T109" s="47">
        <v>0.80334490740740727</v>
      </c>
      <c r="U109" s="110">
        <v>14.649999999999892</v>
      </c>
      <c r="V109" s="111">
        <v>45.81878084667666</v>
      </c>
      <c r="W109" s="112"/>
      <c r="X109" s="115"/>
      <c r="Y109" s="294"/>
      <c r="Z109" s="295"/>
      <c r="AA109" s="116">
        <f t="shared" si="51"/>
        <v>-239.55989961321939</v>
      </c>
      <c r="AB109" s="109">
        <f t="shared" si="52"/>
        <v>0.92014670012892685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2521</v>
      </c>
      <c r="G110" s="102">
        <f t="shared" si="53"/>
        <v>35999.879999999997</v>
      </c>
      <c r="H110" s="26">
        <v>2</v>
      </c>
      <c r="I110" s="103">
        <v>3</v>
      </c>
      <c r="J110" s="104">
        <v>3600</v>
      </c>
      <c r="K110" s="105">
        <f t="shared" si="43"/>
        <v>1200</v>
      </c>
      <c r="L110" s="106">
        <v>3</v>
      </c>
      <c r="M110" s="104">
        <f t="shared" si="54"/>
        <v>3238.640330829684</v>
      </c>
      <c r="N110" s="105">
        <f t="shared" si="47"/>
        <v>1079.546776943228</v>
      </c>
      <c r="O110" s="107">
        <f t="shared" si="48"/>
        <v>0</v>
      </c>
      <c r="P110" s="108">
        <f t="shared" si="49"/>
        <v>-120.453223056772</v>
      </c>
      <c r="Q110" s="109">
        <f t="shared" si="50"/>
        <v>0.89962231411935667</v>
      </c>
      <c r="R110" s="303"/>
      <c r="S110" s="46">
        <v>0.81319444444444422</v>
      </c>
      <c r="T110" s="47">
        <v>0.84562499999999974</v>
      </c>
      <c r="U110" s="110">
        <v>15</v>
      </c>
      <c r="V110" s="111">
        <v>46.704784893866183</v>
      </c>
      <c r="W110" s="112"/>
      <c r="X110" s="115"/>
      <c r="Y110" s="294"/>
      <c r="Z110" s="295"/>
      <c r="AA110" s="116">
        <f t="shared" si="51"/>
        <v>-361.35966917031601</v>
      </c>
      <c r="AB110" s="109">
        <f t="shared" si="52"/>
        <v>0.89962231411935667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1310</v>
      </c>
      <c r="G111" s="102">
        <f t="shared" si="53"/>
        <v>23815.8</v>
      </c>
      <c r="H111" s="13"/>
      <c r="I111" s="103">
        <v>3</v>
      </c>
      <c r="J111" s="104">
        <v>3000</v>
      </c>
      <c r="K111" s="105">
        <f t="shared" si="43"/>
        <v>1000</v>
      </c>
      <c r="L111" s="106">
        <v>3</v>
      </c>
      <c r="M111" s="104">
        <f t="shared" si="54"/>
        <v>2757.1036266088436</v>
      </c>
      <c r="N111" s="105">
        <f t="shared" si="47"/>
        <v>919.03454220294782</v>
      </c>
      <c r="O111" s="107">
        <f t="shared" si="48"/>
        <v>0</v>
      </c>
      <c r="P111" s="108">
        <f t="shared" si="49"/>
        <v>-80.965457797052181</v>
      </c>
      <c r="Q111" s="109">
        <f t="shared" si="50"/>
        <v>0.91903454220294778</v>
      </c>
      <c r="R111" s="303"/>
      <c r="S111" s="46">
        <v>0.85555555555555529</v>
      </c>
      <c r="T111" s="47">
        <v>0.87534722222222194</v>
      </c>
      <c r="U111" s="110">
        <v>15</v>
      </c>
      <c r="V111" s="111">
        <v>28.508177654778862</v>
      </c>
      <c r="W111" s="112"/>
      <c r="X111" s="115"/>
      <c r="Y111" s="294"/>
      <c r="Z111" s="295"/>
      <c r="AA111" s="116">
        <f t="shared" si="51"/>
        <v>-242.89637339115643</v>
      </c>
      <c r="AB111" s="109">
        <f t="shared" si="52"/>
        <v>0.91903454220294789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5598</v>
      </c>
      <c r="G112" s="120">
        <f t="shared" si="53"/>
        <v>78539.94</v>
      </c>
      <c r="H112" s="121"/>
      <c r="I112" s="103">
        <v>3</v>
      </c>
      <c r="J112" s="104">
        <v>3000</v>
      </c>
      <c r="K112" s="105">
        <f t="shared" si="43"/>
        <v>1000</v>
      </c>
      <c r="L112" s="106">
        <v>3</v>
      </c>
      <c r="M112" s="104">
        <f t="shared" si="54"/>
        <v>2760.4401003867802</v>
      </c>
      <c r="N112" s="105">
        <f t="shared" si="47"/>
        <v>920.14670012892668</v>
      </c>
      <c r="O112" s="107">
        <f t="shared" si="48"/>
        <v>0</v>
      </c>
      <c r="P112" s="108">
        <f t="shared" si="49"/>
        <v>-79.853299871073318</v>
      </c>
      <c r="Q112" s="109">
        <f t="shared" si="50"/>
        <v>0.92014670012892663</v>
      </c>
      <c r="R112" s="303"/>
      <c r="S112" s="46">
        <v>0.88541666666666641</v>
      </c>
      <c r="T112" s="119">
        <v>0.96990740740740711</v>
      </c>
      <c r="U112" s="110">
        <v>14.500000000000028</v>
      </c>
      <c r="V112" s="111">
        <v>121.67625008524476</v>
      </c>
      <c r="W112" s="112"/>
      <c r="X112" s="115"/>
      <c r="Y112" s="294"/>
      <c r="Z112" s="295"/>
      <c r="AA112" s="116">
        <f t="shared" si="51"/>
        <v>-239.55989961321984</v>
      </c>
      <c r="AB112" s="109">
        <f t="shared" si="52"/>
        <v>0.92014670012892674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7031</v>
      </c>
      <c r="G113" s="120">
        <f t="shared" si="53"/>
        <v>100402.68</v>
      </c>
      <c r="H113" s="61"/>
      <c r="I113" s="103">
        <v>3</v>
      </c>
      <c r="J113" s="104">
        <v>3600</v>
      </c>
      <c r="K113" s="105">
        <f t="shared" si="43"/>
        <v>1200</v>
      </c>
      <c r="L113" s="106">
        <v>3</v>
      </c>
      <c r="M113" s="104">
        <f t="shared" si="54"/>
        <v>3238.6403308296844</v>
      </c>
      <c r="N113" s="105">
        <f t="shared" si="47"/>
        <v>1079.5467769432282</v>
      </c>
      <c r="O113" s="122">
        <f t="shared" si="48"/>
        <v>0</v>
      </c>
      <c r="P113" s="123">
        <f t="shared" si="49"/>
        <v>-120.45322305677178</v>
      </c>
      <c r="Q113" s="124">
        <f t="shared" si="50"/>
        <v>0.89962231411935689</v>
      </c>
      <c r="R113" s="303"/>
      <c r="S113" s="46">
        <v>0.97986111111111085</v>
      </c>
      <c r="T113" s="119">
        <v>1.0703124999999998</v>
      </c>
      <c r="U113" s="110">
        <v>15</v>
      </c>
      <c r="V113" s="111">
        <v>130.25836675476918</v>
      </c>
      <c r="W113" s="112"/>
      <c r="X113" s="115"/>
      <c r="Y113" s="294"/>
      <c r="Z113" s="295"/>
      <c r="AA113" s="116">
        <f t="shared" si="51"/>
        <v>-361.35966917031556</v>
      </c>
      <c r="AB113" s="109">
        <f t="shared" si="52"/>
        <v>0.89962231411935678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5">AVERAGE(I107:I122)</f>
        <v>3</v>
      </c>
      <c r="J123" s="136">
        <f t="shared" si="55"/>
        <v>3257.1428571428573</v>
      </c>
      <c r="K123" s="137">
        <f t="shared" ref="K123" si="56">J123/I123</f>
        <v>1085.7142857142858</v>
      </c>
      <c r="L123" s="135">
        <f t="shared" ref="L123:M123" si="57">AVERAGE(L107:L122)</f>
        <v>3</v>
      </c>
      <c r="M123" s="136">
        <f t="shared" si="57"/>
        <v>2963.738961806444</v>
      </c>
      <c r="N123" s="137">
        <f t="shared" ref="N123:N135" si="58">M123/L123</f>
        <v>987.91298726881462</v>
      </c>
      <c r="O123" s="138">
        <f t="shared" ref="O123:O135" si="59">L123-I123</f>
        <v>0</v>
      </c>
      <c r="P123" s="139">
        <f t="shared" ref="P123:P135" si="60">N123-K123</f>
        <v>-97.801298445471161</v>
      </c>
      <c r="Q123" s="140">
        <f t="shared" ref="Q123:Q135" si="61">N123/K123</f>
        <v>0.90991985669496078</v>
      </c>
      <c r="R123" s="304"/>
      <c r="S123" s="141">
        <v>0.7270833333333333</v>
      </c>
      <c r="T123" s="142">
        <v>1.0703124999999998</v>
      </c>
      <c r="U123" s="143"/>
      <c r="V123" s="165"/>
      <c r="W123" s="98"/>
      <c r="X123" s="68"/>
      <c r="Y123" s="290"/>
      <c r="Z123" s="291"/>
      <c r="AA123" s="167">
        <f t="shared" ref="AA123:AA135" si="62">M123-J123</f>
        <v>-293.40389533641337</v>
      </c>
      <c r="AB123" s="140">
        <f t="shared" ref="AB123:AB135" si="63">M123/J123</f>
        <v>0.90991985669496078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415</v>
      </c>
      <c r="G124" s="147">
        <f t="shared" ref="G124:G135" si="64">E124*F124</f>
        <v>10387.450000000001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5">F124/V124*60</f>
        <v>3237.5887436999587</v>
      </c>
      <c r="N124" s="151">
        <f t="shared" si="58"/>
        <v>647.5177487399917</v>
      </c>
      <c r="O124" s="153">
        <f t="shared" si="59"/>
        <v>0</v>
      </c>
      <c r="P124" s="154">
        <f t="shared" si="60"/>
        <v>-72.482251260008297</v>
      </c>
      <c r="Q124" s="155">
        <f t="shared" si="61"/>
        <v>0.89933020658332186</v>
      </c>
      <c r="R124" s="302">
        <f>Q140</f>
        <v>0.8988962854575937</v>
      </c>
      <c r="S124" s="156">
        <v>0.73541666666666661</v>
      </c>
      <c r="T124" s="157">
        <v>0.74075231481481474</v>
      </c>
      <c r="U124" s="158"/>
      <c r="V124" s="159">
        <v>7.690908874220991</v>
      </c>
      <c r="W124" s="157"/>
      <c r="X124" s="168"/>
      <c r="Y124" s="305"/>
      <c r="Z124" s="306"/>
      <c r="AA124" s="170">
        <f t="shared" si="62"/>
        <v>-362.41125630004126</v>
      </c>
      <c r="AB124" s="155">
        <f t="shared" si="63"/>
        <v>0.89933020658332186</v>
      </c>
      <c r="AC124" s="307">
        <f>AB140</f>
        <v>0.8988962854575937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418</v>
      </c>
      <c r="G125" s="102">
        <f t="shared" si="64"/>
        <v>6980.5999999999995</v>
      </c>
      <c r="H125" s="26">
        <v>2</v>
      </c>
      <c r="I125" s="103">
        <v>3</v>
      </c>
      <c r="J125" s="104">
        <v>3600</v>
      </c>
      <c r="K125" s="105">
        <f t="shared" si="43"/>
        <v>1200</v>
      </c>
      <c r="L125" s="106">
        <v>3</v>
      </c>
      <c r="M125" s="104">
        <f t="shared" si="65"/>
        <v>3231.6838854278276</v>
      </c>
      <c r="N125" s="105">
        <f t="shared" si="58"/>
        <v>1077.2279618092759</v>
      </c>
      <c r="O125" s="107">
        <f t="shared" si="59"/>
        <v>0</v>
      </c>
      <c r="P125" s="108">
        <f t="shared" si="60"/>
        <v>-122.77203819072406</v>
      </c>
      <c r="Q125" s="109">
        <f t="shared" si="61"/>
        <v>0.89768996817439661</v>
      </c>
      <c r="R125" s="303"/>
      <c r="S125" s="46">
        <v>0.75069444444444433</v>
      </c>
      <c r="T125" s="47">
        <v>0.75607638888888873</v>
      </c>
      <c r="U125" s="110">
        <v>15</v>
      </c>
      <c r="V125" s="111">
        <v>7.7606600426142158</v>
      </c>
      <c r="W125" s="112"/>
      <c r="X125" s="13"/>
      <c r="Y125" s="294"/>
      <c r="Z125" s="295"/>
      <c r="AA125" s="171">
        <f t="shared" si="62"/>
        <v>-368.31611457217241</v>
      </c>
      <c r="AB125" s="109">
        <f t="shared" si="63"/>
        <v>0.8976899681743965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655</v>
      </c>
      <c r="G126" s="102">
        <f t="shared" si="64"/>
        <v>19650</v>
      </c>
      <c r="H126" s="26">
        <v>2</v>
      </c>
      <c r="I126" s="103">
        <v>4</v>
      </c>
      <c r="J126" s="104">
        <v>3600</v>
      </c>
      <c r="K126" s="105">
        <f t="shared" si="43"/>
        <v>900</v>
      </c>
      <c r="L126" s="106">
        <v>4</v>
      </c>
      <c r="M126" s="104">
        <f t="shared" si="65"/>
        <v>3240.9427022921022</v>
      </c>
      <c r="N126" s="105">
        <f t="shared" si="58"/>
        <v>810.23567557302556</v>
      </c>
      <c r="O126" s="107">
        <f t="shared" si="59"/>
        <v>0</v>
      </c>
      <c r="P126" s="108">
        <f t="shared" si="60"/>
        <v>-89.76432442697444</v>
      </c>
      <c r="Q126" s="109">
        <f t="shared" si="61"/>
        <v>0.9002618617478062</v>
      </c>
      <c r="R126" s="303"/>
      <c r="S126" s="46">
        <v>0.76597222222222205</v>
      </c>
      <c r="T126" s="47">
        <v>0.77438657407407385</v>
      </c>
      <c r="U126" s="110">
        <v>15</v>
      </c>
      <c r="V126" s="111">
        <v>12.126101449496696</v>
      </c>
      <c r="W126" s="112"/>
      <c r="X126" s="13"/>
      <c r="Y126" s="294"/>
      <c r="Z126" s="295"/>
      <c r="AA126" s="171">
        <f t="shared" si="62"/>
        <v>-359.05729770789776</v>
      </c>
      <c r="AB126" s="109">
        <f t="shared" si="63"/>
        <v>0.9002618617478062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612</v>
      </c>
      <c r="G127" s="102">
        <f t="shared" si="64"/>
        <v>15189.84</v>
      </c>
      <c r="H127" s="26">
        <v>2</v>
      </c>
      <c r="I127" s="103">
        <v>5</v>
      </c>
      <c r="J127" s="104">
        <v>3600</v>
      </c>
      <c r="K127" s="105">
        <f t="shared" si="43"/>
        <v>720</v>
      </c>
      <c r="L127" s="106">
        <v>5</v>
      </c>
      <c r="M127" s="104">
        <f t="shared" si="65"/>
        <v>3233.5531506730567</v>
      </c>
      <c r="N127" s="105">
        <f t="shared" si="58"/>
        <v>646.71063013461139</v>
      </c>
      <c r="O127" s="107">
        <f t="shared" si="59"/>
        <v>0</v>
      </c>
      <c r="P127" s="108">
        <f t="shared" si="60"/>
        <v>-73.289369865388608</v>
      </c>
      <c r="Q127" s="109">
        <f t="shared" si="61"/>
        <v>0.89820920852029362</v>
      </c>
      <c r="R127" s="303"/>
      <c r="S127" s="46">
        <v>0.78472222222222199</v>
      </c>
      <c r="T127" s="47">
        <v>0.79260416666666644</v>
      </c>
      <c r="U127" s="110">
        <v>14.883333333333315</v>
      </c>
      <c r="V127" s="111">
        <v>11.355929000999044</v>
      </c>
      <c r="W127" s="112"/>
      <c r="X127" s="13"/>
      <c r="Y127" s="294"/>
      <c r="Z127" s="295"/>
      <c r="AA127" s="171">
        <f t="shared" si="62"/>
        <v>-366.44684932694327</v>
      </c>
      <c r="AB127" s="109">
        <f t="shared" si="63"/>
        <v>0.89820920852029351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984</v>
      </c>
      <c r="G128" s="102">
        <f t="shared" si="64"/>
        <v>17889.12</v>
      </c>
      <c r="H128" s="26">
        <v>2</v>
      </c>
      <c r="I128" s="103">
        <v>3</v>
      </c>
      <c r="J128" s="104">
        <v>3600</v>
      </c>
      <c r="K128" s="105">
        <f t="shared" si="43"/>
        <v>1200</v>
      </c>
      <c r="L128" s="106">
        <v>3</v>
      </c>
      <c r="M128" s="104">
        <f t="shared" si="65"/>
        <v>3237.3234114390857</v>
      </c>
      <c r="N128" s="105">
        <f t="shared" si="58"/>
        <v>1079.1078038130286</v>
      </c>
      <c r="O128" s="107">
        <f t="shared" si="59"/>
        <v>0</v>
      </c>
      <c r="P128" s="108">
        <f t="shared" si="60"/>
        <v>-120.89219618697143</v>
      </c>
      <c r="Q128" s="109">
        <f t="shared" si="61"/>
        <v>0.89925650317752381</v>
      </c>
      <c r="R128" s="303"/>
      <c r="S128" s="46">
        <v>0.80277777777777748</v>
      </c>
      <c r="T128" s="47">
        <v>0.81543981481481453</v>
      </c>
      <c r="U128" s="110">
        <v>14.649999999999892</v>
      </c>
      <c r="V128" s="111">
        <v>18.237288184239517</v>
      </c>
      <c r="W128" s="112"/>
      <c r="X128" s="115"/>
      <c r="Y128" s="294"/>
      <c r="Z128" s="295"/>
      <c r="AA128" s="171">
        <f t="shared" si="62"/>
        <v>-362.6765885609143</v>
      </c>
      <c r="AB128" s="109">
        <f t="shared" si="63"/>
        <v>0.89925650317752381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2113</v>
      </c>
      <c r="G129" s="120">
        <f t="shared" si="64"/>
        <v>35202.58</v>
      </c>
      <c r="H129" s="26">
        <v>2</v>
      </c>
      <c r="I129" s="103">
        <v>5</v>
      </c>
      <c r="J129" s="104">
        <v>3600</v>
      </c>
      <c r="K129" s="105">
        <f t="shared" si="43"/>
        <v>720</v>
      </c>
      <c r="L129" s="106">
        <v>5</v>
      </c>
      <c r="M129" s="104">
        <f t="shared" si="65"/>
        <v>3235.0678723519914</v>
      </c>
      <c r="N129" s="105">
        <f t="shared" si="58"/>
        <v>647.01357447039823</v>
      </c>
      <c r="O129" s="107">
        <f t="shared" si="59"/>
        <v>0</v>
      </c>
      <c r="P129" s="108">
        <f t="shared" si="60"/>
        <v>-72.986425529601775</v>
      </c>
      <c r="Q129" s="109">
        <f t="shared" si="61"/>
        <v>0.89862996454221977</v>
      </c>
      <c r="R129" s="303"/>
      <c r="S129" s="46">
        <v>0.82569444444444406</v>
      </c>
      <c r="T129" s="119">
        <v>0.85290509259259217</v>
      </c>
      <c r="U129" s="110">
        <v>14.766666666666524</v>
      </c>
      <c r="V129" s="111">
        <v>39.189285975575878</v>
      </c>
      <c r="W129" s="112"/>
      <c r="X129" s="49"/>
      <c r="Y129" s="294"/>
      <c r="Z129" s="295"/>
      <c r="AA129" s="171">
        <f t="shared" si="62"/>
        <v>-364.93212764800865</v>
      </c>
      <c r="AB129" s="109">
        <f t="shared" si="63"/>
        <v>0.89862996454221977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958</v>
      </c>
      <c r="G130" s="120">
        <f t="shared" si="64"/>
        <v>23978.74</v>
      </c>
      <c r="H130" s="26"/>
      <c r="I130" s="103">
        <v>5</v>
      </c>
      <c r="J130" s="104">
        <v>3600</v>
      </c>
      <c r="K130" s="105">
        <f t="shared" si="43"/>
        <v>720</v>
      </c>
      <c r="L130" s="106">
        <v>5</v>
      </c>
      <c r="M130" s="104">
        <f t="shared" si="65"/>
        <v>3237.5887436999587</v>
      </c>
      <c r="N130" s="105">
        <f t="shared" si="58"/>
        <v>647.5177487399917</v>
      </c>
      <c r="O130" s="122">
        <f t="shared" si="59"/>
        <v>0</v>
      </c>
      <c r="P130" s="123">
        <f t="shared" si="60"/>
        <v>-72.482251260008297</v>
      </c>
      <c r="Q130" s="124">
        <f t="shared" si="61"/>
        <v>0.89933020658332186</v>
      </c>
      <c r="R130" s="303"/>
      <c r="S130" s="46">
        <v>0.86319444444444404</v>
      </c>
      <c r="T130" s="119">
        <v>0.87552083333333297</v>
      </c>
      <c r="U130" s="110">
        <v>14.816666666666691</v>
      </c>
      <c r="V130" s="111">
        <v>17.753953497599298</v>
      </c>
      <c r="W130" s="112"/>
      <c r="X130" s="115"/>
      <c r="Y130" s="294"/>
      <c r="Z130" s="295"/>
      <c r="AA130" s="171">
        <f t="shared" si="62"/>
        <v>-362.41125630004126</v>
      </c>
      <c r="AB130" s="109">
        <f t="shared" si="63"/>
        <v>0.89933020658332186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937</v>
      </c>
      <c r="G131" s="120">
        <f t="shared" si="64"/>
        <v>15647.9</v>
      </c>
      <c r="H131" s="26"/>
      <c r="I131" s="103">
        <v>3</v>
      </c>
      <c r="J131" s="104">
        <v>3600</v>
      </c>
      <c r="K131" s="105">
        <f t="shared" si="43"/>
        <v>1200</v>
      </c>
      <c r="L131" s="117">
        <v>3</v>
      </c>
      <c r="M131" s="104">
        <f t="shared" si="65"/>
        <v>3231.6838854278285</v>
      </c>
      <c r="N131" s="105">
        <f t="shared" si="58"/>
        <v>1077.2279618092762</v>
      </c>
      <c r="O131" s="122">
        <f t="shared" si="59"/>
        <v>0</v>
      </c>
      <c r="P131" s="123">
        <f t="shared" si="60"/>
        <v>-122.77203819072383</v>
      </c>
      <c r="Q131" s="124">
        <f t="shared" si="61"/>
        <v>0.89768996817439684</v>
      </c>
      <c r="R131" s="303"/>
      <c r="S131" s="46">
        <v>0.88541666666666619</v>
      </c>
      <c r="T131" s="119">
        <v>0.89748842592592548</v>
      </c>
      <c r="U131" s="110">
        <v>15</v>
      </c>
      <c r="V131" s="111">
        <v>17.39650349265435</v>
      </c>
      <c r="W131" s="112"/>
      <c r="X131" s="115"/>
      <c r="Y131" s="294"/>
      <c r="Z131" s="295"/>
      <c r="AA131" s="171">
        <f t="shared" si="62"/>
        <v>-368.3161145721715</v>
      </c>
      <c r="AB131" s="109">
        <f t="shared" si="63"/>
        <v>0.89768996817439684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1654</v>
      </c>
      <c r="G132" s="120">
        <f t="shared" si="64"/>
        <v>49620</v>
      </c>
      <c r="H132" s="26"/>
      <c r="I132" s="103">
        <v>4</v>
      </c>
      <c r="J132" s="104">
        <v>3600</v>
      </c>
      <c r="K132" s="105">
        <f t="shared" si="43"/>
        <v>900</v>
      </c>
      <c r="L132" s="117">
        <v>4</v>
      </c>
      <c r="M132" s="104">
        <f t="shared" si="65"/>
        <v>3240.9427022921018</v>
      </c>
      <c r="N132" s="105">
        <f t="shared" si="58"/>
        <v>810.23567557302545</v>
      </c>
      <c r="O132" s="122">
        <f t="shared" si="59"/>
        <v>0</v>
      </c>
      <c r="P132" s="123">
        <f t="shared" si="60"/>
        <v>-89.764324426974554</v>
      </c>
      <c r="Q132" s="124">
        <f t="shared" si="61"/>
        <v>0.90026186174780609</v>
      </c>
      <c r="R132" s="303"/>
      <c r="S132" s="46">
        <v>0.90763888888888833</v>
      </c>
      <c r="T132" s="119">
        <v>0.92890046296296236</v>
      </c>
      <c r="U132" s="110">
        <v>14.6166666666665</v>
      </c>
      <c r="V132" s="111">
        <v>30.620720301477157</v>
      </c>
      <c r="W132" s="125"/>
      <c r="X132" s="126"/>
      <c r="Y132" s="294"/>
      <c r="Z132" s="295"/>
      <c r="AA132" s="171">
        <f t="shared" si="62"/>
        <v>-359.05729770789821</v>
      </c>
      <c r="AB132" s="109">
        <f t="shared" si="63"/>
        <v>0.90026186174780609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1508</v>
      </c>
      <c r="G133" s="120">
        <f t="shared" si="64"/>
        <v>37428.559999999998</v>
      </c>
      <c r="H133" s="26"/>
      <c r="I133" s="103">
        <v>5</v>
      </c>
      <c r="J133" s="104">
        <v>3600</v>
      </c>
      <c r="K133" s="105">
        <f t="shared" si="43"/>
        <v>720</v>
      </c>
      <c r="L133" s="117">
        <v>5</v>
      </c>
      <c r="M133" s="104">
        <f t="shared" si="65"/>
        <v>3233.5531506730567</v>
      </c>
      <c r="N133" s="105">
        <f t="shared" si="58"/>
        <v>646.71063013461139</v>
      </c>
      <c r="O133" s="122">
        <f t="shared" si="59"/>
        <v>0</v>
      </c>
      <c r="P133" s="123">
        <f t="shared" si="60"/>
        <v>-73.289369865388608</v>
      </c>
      <c r="Q133" s="124">
        <f t="shared" si="61"/>
        <v>0.89820920852029362</v>
      </c>
      <c r="R133" s="303"/>
      <c r="S133" s="46">
        <v>0.93888888888888833</v>
      </c>
      <c r="T133" s="119">
        <v>0.95831018518518463</v>
      </c>
      <c r="U133" s="110">
        <v>15</v>
      </c>
      <c r="V133" s="111">
        <v>27.981602832527059</v>
      </c>
      <c r="W133" s="125"/>
      <c r="X133" s="126"/>
      <c r="Y133" s="294"/>
      <c r="Z133" s="295"/>
      <c r="AA133" s="171">
        <f t="shared" si="62"/>
        <v>-366.44684932694327</v>
      </c>
      <c r="AB133" s="109">
        <f t="shared" si="63"/>
        <v>0.89820920852029351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2547</v>
      </c>
      <c r="G134" s="120">
        <f t="shared" si="64"/>
        <v>46304.46</v>
      </c>
      <c r="H134" s="26"/>
      <c r="I134" s="103">
        <v>3</v>
      </c>
      <c r="J134" s="104">
        <v>3600</v>
      </c>
      <c r="K134" s="105">
        <f t="shared" si="43"/>
        <v>1200</v>
      </c>
      <c r="L134" s="117">
        <v>3</v>
      </c>
      <c r="M134" s="104">
        <f t="shared" si="65"/>
        <v>3237.3234114390852</v>
      </c>
      <c r="N134" s="105">
        <f t="shared" si="58"/>
        <v>1079.1078038130283</v>
      </c>
      <c r="O134" s="122">
        <f t="shared" si="59"/>
        <v>0</v>
      </c>
      <c r="P134" s="123">
        <f t="shared" si="60"/>
        <v>-120.89219618697166</v>
      </c>
      <c r="Q134" s="124">
        <f t="shared" si="61"/>
        <v>0.89925650317752359</v>
      </c>
      <c r="R134" s="303"/>
      <c r="S134" s="46">
        <v>0.968055555555555</v>
      </c>
      <c r="T134" s="119">
        <v>1.0008333333333328</v>
      </c>
      <c r="U134" s="110">
        <v>15</v>
      </c>
      <c r="V134" s="111">
        <v>47.205663623229732</v>
      </c>
      <c r="W134" s="125"/>
      <c r="X134" s="126"/>
      <c r="Y134" s="294"/>
      <c r="Z134" s="295"/>
      <c r="AA134" s="171">
        <f t="shared" si="62"/>
        <v>-362.67658856091475</v>
      </c>
      <c r="AB134" s="109">
        <f t="shared" si="63"/>
        <v>0.8992565031775237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5647</v>
      </c>
      <c r="G135" s="120">
        <f t="shared" si="64"/>
        <v>94079.02</v>
      </c>
      <c r="H135" s="61"/>
      <c r="I135" s="103">
        <v>5</v>
      </c>
      <c r="J135" s="104">
        <v>3600</v>
      </c>
      <c r="K135" s="105">
        <f t="shared" si="43"/>
        <v>720</v>
      </c>
      <c r="L135" s="117">
        <v>5</v>
      </c>
      <c r="M135" s="104">
        <f t="shared" si="65"/>
        <v>3235.0678723519914</v>
      </c>
      <c r="N135" s="105">
        <f t="shared" si="58"/>
        <v>647.01357447039823</v>
      </c>
      <c r="O135" s="122">
        <f t="shared" si="59"/>
        <v>0</v>
      </c>
      <c r="P135" s="123">
        <f t="shared" si="60"/>
        <v>-72.986425529601775</v>
      </c>
      <c r="Q135" s="124">
        <f t="shared" si="61"/>
        <v>0.89862996454221977</v>
      </c>
      <c r="R135" s="303"/>
      <c r="S135" s="46">
        <v>1.0111111111111106</v>
      </c>
      <c r="T135" s="119">
        <v>1.0838425925925921</v>
      </c>
      <c r="U135" s="110">
        <v>14.800000000000075</v>
      </c>
      <c r="V135" s="111">
        <v>104.73350587036299</v>
      </c>
      <c r="W135" s="125"/>
      <c r="X135" s="126"/>
      <c r="Y135" s="294"/>
      <c r="Z135" s="295"/>
      <c r="AA135" s="171">
        <f t="shared" si="62"/>
        <v>-364.93212764800865</v>
      </c>
      <c r="AB135" s="109">
        <f t="shared" si="63"/>
        <v>0.89862996454221977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6">AVERAGE(I124:I139)</f>
        <v>4.166666666666667</v>
      </c>
      <c r="J140" s="136">
        <f t="shared" si="66"/>
        <v>3600</v>
      </c>
      <c r="K140" s="137">
        <f t="shared" ref="K140" si="67">J140/I140</f>
        <v>863.99999999999989</v>
      </c>
      <c r="L140" s="135">
        <f t="shared" ref="L140:M140" si="68">AVERAGE(L124:L139)</f>
        <v>4.166666666666667</v>
      </c>
      <c r="M140" s="136">
        <f t="shared" si="68"/>
        <v>3236.0266276473371</v>
      </c>
      <c r="N140" s="137">
        <f>M140/L140</f>
        <v>776.64639063536083</v>
      </c>
      <c r="O140" s="138">
        <f>L140-I140</f>
        <v>0</v>
      </c>
      <c r="P140" s="139">
        <f>N140-K140</f>
        <v>-87.353609364639055</v>
      </c>
      <c r="Q140" s="140">
        <f>N140/K140</f>
        <v>0.8988962854575937</v>
      </c>
      <c r="R140" s="304"/>
      <c r="S140" s="141">
        <v>0.73541666666666661</v>
      </c>
      <c r="T140" s="142">
        <v>1.0838425925925921</v>
      </c>
      <c r="U140" s="143"/>
      <c r="V140" s="165"/>
      <c r="W140" s="166"/>
      <c r="X140" s="137"/>
      <c r="Y140" s="290"/>
      <c r="Z140" s="291"/>
      <c r="AA140" s="173">
        <f>M140-J140</f>
        <v>-363.97337235266286</v>
      </c>
      <c r="AB140" s="140">
        <f>M140/J140</f>
        <v>0.8988962854575937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97" priority="1" operator="greaterThan">
      <formula>0</formula>
    </cfRule>
  </conditionalFormatting>
  <conditionalFormatting sqref="P5:P140 AA5:AA140">
    <cfRule type="cellIs" dxfId="596" priority="4" operator="lessThan">
      <formula>0</formula>
    </cfRule>
  </conditionalFormatting>
  <conditionalFormatting sqref="Q5:Q140 AB5:AB140">
    <cfRule type="cellIs" dxfId="595" priority="2" operator="greaterThan">
      <formula>1</formula>
    </cfRule>
    <cfRule type="cellIs" dxfId="594" priority="3" operator="lessThan">
      <formula>0.8</formula>
    </cfRule>
  </conditionalFormatting>
  <conditionalFormatting sqref="AC5:AC6 R5:R140 AC73:AC78">
    <cfRule type="cellIs" dxfId="593" priority="5" operator="lessThan">
      <formula>0.8</formula>
    </cfRule>
  </conditionalFormatting>
  <conditionalFormatting sqref="AC12:AC20">
    <cfRule type="cellIs" dxfId="592" priority="12" operator="lessThan">
      <formula>0.8</formula>
    </cfRule>
  </conditionalFormatting>
  <conditionalFormatting sqref="AC22">
    <cfRule type="cellIs" dxfId="591" priority="11" operator="lessThan">
      <formula>0.8</formula>
    </cfRule>
  </conditionalFormatting>
  <conditionalFormatting sqref="AC39">
    <cfRule type="cellIs" dxfId="590" priority="7" operator="lessThan">
      <formula>0.8</formula>
    </cfRule>
  </conditionalFormatting>
  <conditionalFormatting sqref="AC56:AC61">
    <cfRule type="cellIs" dxfId="589" priority="6" operator="lessThan">
      <formula>0.8</formula>
    </cfRule>
  </conditionalFormatting>
  <conditionalFormatting sqref="AC90">
    <cfRule type="cellIs" dxfId="588" priority="10" operator="lessThan">
      <formula>0.8</formula>
    </cfRule>
  </conditionalFormatting>
  <conditionalFormatting sqref="AC107">
    <cfRule type="cellIs" dxfId="587" priority="9" operator="lessThan">
      <formula>0.8</formula>
    </cfRule>
  </conditionalFormatting>
  <conditionalFormatting sqref="AC124:AC129">
    <cfRule type="cellIs" dxfId="586" priority="8" operator="lessThan">
      <formula>0.8</formula>
    </cfRule>
  </conditionalFormatting>
  <dataValidations count="1">
    <dataValidation type="list" allowBlank="1" showInputMessage="1" showErrorMessage="1" sqref="Y5:Z140" xr:uid="{3FA64BA5-E715-44A3-9D79-109035D2B71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F2AF-A1B2-45E9-84C0-077545CBB291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5" sqref="R5:R21"/>
      <selection pane="bottomLeft" activeCell="G29" sqref="G29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82148</v>
      </c>
      <c r="E1" s="87" t="s">
        <v>3</v>
      </c>
      <c r="F1" s="88">
        <f>SUM(G5:G140)</f>
        <v>3666335.5900000017</v>
      </c>
      <c r="G1" s="89" t="s">
        <v>84</v>
      </c>
      <c r="H1" s="90">
        <f>L21+L38+L55+L72+L89+L106+L123+L140</f>
        <v>137.625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46260</v>
      </c>
      <c r="B2" s="348"/>
      <c r="C2" s="91" t="s">
        <v>40</v>
      </c>
      <c r="D2" s="92">
        <f>AVERAGE(N21,N38,N55,N72,N89,N106,N123,N140)</f>
        <v>205.52933133447948</v>
      </c>
      <c r="E2" s="92" t="s">
        <v>91</v>
      </c>
      <c r="F2" s="93">
        <f>F1/D1</f>
        <v>44.630856381165721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4005</v>
      </c>
      <c r="G5" s="147">
        <f t="shared" ref="G5:G7" si="0">E5*F5</f>
        <v>78898.5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1084.4072881768484</v>
      </c>
      <c r="N5" s="151">
        <f>M5/L5</f>
        <v>83.415945244372949</v>
      </c>
      <c r="O5" s="153">
        <f>L5-I5</f>
        <v>0</v>
      </c>
      <c r="P5" s="154">
        <f>N5-K5</f>
        <v>-8.8917470633193574</v>
      </c>
      <c r="Q5" s="155">
        <f>N5/K5</f>
        <v>0.90367274014737364</v>
      </c>
      <c r="R5" s="302">
        <f>Q21</f>
        <v>0.90274470774374493</v>
      </c>
      <c r="S5" s="156">
        <v>0.20833333333333334</v>
      </c>
      <c r="T5" s="157">
        <v>0.36221064814814818</v>
      </c>
      <c r="U5" s="158"/>
      <c r="V5" s="159">
        <v>221.59570727710854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-115.5927118231516</v>
      </c>
      <c r="AF5" s="131">
        <f>M5/J5</f>
        <v>0.90367274014737364</v>
      </c>
      <c r="AG5" s="381">
        <f>AF21</f>
        <v>0.90274470774374482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4025</v>
      </c>
      <c r="G6" s="102">
        <f t="shared" si="0"/>
        <v>227130.75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1805.7548219448377</v>
      </c>
      <c r="N6" s="105">
        <f>M6/L6</f>
        <v>75.239784247701564</v>
      </c>
      <c r="O6" s="107">
        <f>L6-I6</f>
        <v>0</v>
      </c>
      <c r="P6" s="108">
        <f>N6-K6</f>
        <v>-8.0935490856317642</v>
      </c>
      <c r="Q6" s="109">
        <f>N6/K6</f>
        <v>0.9028774109724188</v>
      </c>
      <c r="R6" s="303"/>
      <c r="S6" s="46">
        <v>0.36597222222222225</v>
      </c>
      <c r="T6" s="47">
        <v>0.45884259259259264</v>
      </c>
      <c r="U6" s="110">
        <v>5.4166666666666607</v>
      </c>
      <c r="V6" s="111">
        <v>133.73908631732141</v>
      </c>
      <c r="W6" s="112">
        <v>0.45884259259259264</v>
      </c>
      <c r="X6" s="115">
        <v>0.49791666666666667</v>
      </c>
      <c r="Y6" s="12"/>
      <c r="Z6" s="197"/>
      <c r="AA6" s="294"/>
      <c r="AB6" s="295"/>
      <c r="AC6" s="12"/>
      <c r="AD6" s="197"/>
      <c r="AE6" s="116">
        <f>M6-J6</f>
        <v>-194.24517805516234</v>
      </c>
      <c r="AF6" s="109">
        <f>M6/J6</f>
        <v>0.9028774109724188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4673</v>
      </c>
      <c r="G7" s="102">
        <f t="shared" si="0"/>
        <v>278136.96000000002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1804.1103701457873</v>
      </c>
      <c r="N7" s="105">
        <f>M7/L7</f>
        <v>75.171265422741143</v>
      </c>
      <c r="O7" s="107">
        <f>L7-I7</f>
        <v>0</v>
      </c>
      <c r="P7" s="108">
        <f>N7-K7</f>
        <v>-8.1620679105921852</v>
      </c>
      <c r="Q7" s="109">
        <f>N7/K7</f>
        <v>0.90205518507289373</v>
      </c>
      <c r="R7" s="303"/>
      <c r="S7" s="46">
        <v>0.49791666666666667</v>
      </c>
      <c r="T7" s="47">
        <v>0.60583333333333333</v>
      </c>
      <c r="U7" s="110">
        <v>56.266666666666616</v>
      </c>
      <c r="V7" s="111">
        <v>155.41177781564602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-195.88962985421267</v>
      </c>
      <c r="AF7" s="109">
        <f>M7/J7</f>
        <v>0.90205518507289362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1564.7574934224911</v>
      </c>
      <c r="N21" s="137">
        <f t="shared" ref="N21:N27" si="5">M21/L21</f>
        <v>76.955286561761866</v>
      </c>
      <c r="O21" s="138">
        <f t="shared" ref="O21:O27" si="6">L21-I21</f>
        <v>0</v>
      </c>
      <c r="P21" s="139">
        <f t="shared" ref="P21:P27" si="7">N21-K21</f>
        <v>-8.2906150775824017</v>
      </c>
      <c r="Q21" s="140">
        <f t="shared" ref="Q21:Q27" si="8">N21/K21</f>
        <v>0.90274470774374493</v>
      </c>
      <c r="R21" s="304"/>
      <c r="S21" s="141">
        <v>0.20833333333333334</v>
      </c>
      <c r="T21" s="142">
        <v>0.60583333333333333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-168.57583991084221</v>
      </c>
      <c r="AF21" s="140">
        <f t="shared" ref="AF21:AF27" si="10">M21/J21</f>
        <v>0.90274470774374482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2000</v>
      </c>
      <c r="G22" s="147">
        <f t="shared" ref="G22:G27" si="11">E22*F22</f>
        <v>72900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1897.0583422374966</v>
      </c>
      <c r="N22" s="151">
        <f t="shared" si="5"/>
        <v>94.852917111874831</v>
      </c>
      <c r="O22" s="153">
        <f t="shared" si="6"/>
        <v>0</v>
      </c>
      <c r="P22" s="154">
        <f t="shared" si="7"/>
        <v>-10.147082888125169</v>
      </c>
      <c r="Q22" s="155">
        <f t="shared" si="8"/>
        <v>0.9033611153511889</v>
      </c>
      <c r="R22" s="302">
        <f>Q38</f>
        <v>0.90382071591144508</v>
      </c>
      <c r="S22" s="156">
        <v>0.20833333333333334</v>
      </c>
      <c r="T22" s="157">
        <v>0.25225694444444446</v>
      </c>
      <c r="U22" s="158"/>
      <c r="V22" s="159">
        <v>63.255830001762249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-202.94165776250338</v>
      </c>
      <c r="AF22" s="155">
        <f t="shared" si="10"/>
        <v>0.9033611153511889</v>
      </c>
      <c r="AG22" s="374">
        <f>AF38</f>
        <v>0.91129030860492799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1211</v>
      </c>
      <c r="G23" s="102">
        <f t="shared" si="11"/>
        <v>62293.84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1804.3709154418104</v>
      </c>
      <c r="N23" s="105">
        <f t="shared" si="5"/>
        <v>94.966890286411072</v>
      </c>
      <c r="O23" s="107">
        <f t="shared" si="6"/>
        <v>0</v>
      </c>
      <c r="P23" s="108">
        <f t="shared" si="7"/>
        <v>-10.296267608325763</v>
      </c>
      <c r="Q23" s="109">
        <f t="shared" si="8"/>
        <v>0.90218545772090519</v>
      </c>
      <c r="R23" s="303"/>
      <c r="S23" s="46">
        <v>0.25624999999999998</v>
      </c>
      <c r="T23" s="47">
        <v>0.28421296296296295</v>
      </c>
      <c r="U23" s="110">
        <v>5.7499999999999396</v>
      </c>
      <c r="V23" s="111">
        <v>40.268882289209806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-195.62908455818956</v>
      </c>
      <c r="AF23" s="109">
        <f t="shared" si="10"/>
        <v>0.90218545772090519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1552</v>
      </c>
      <c r="G24" s="102">
        <f t="shared" si="11"/>
        <v>67170.559999999998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1625.1449246155505</v>
      </c>
      <c r="N24" s="105">
        <f t="shared" si="5"/>
        <v>77.38785355312146</v>
      </c>
      <c r="O24" s="107">
        <f t="shared" si="6"/>
        <v>0</v>
      </c>
      <c r="P24" s="108">
        <f t="shared" si="7"/>
        <v>-8.3264321611642487</v>
      </c>
      <c r="Q24" s="109">
        <f t="shared" si="8"/>
        <v>0.90285829145308372</v>
      </c>
      <c r="R24" s="303"/>
      <c r="S24" s="46">
        <v>0.28749999999999998</v>
      </c>
      <c r="T24" s="47">
        <v>0.32728009259259255</v>
      </c>
      <c r="U24" s="110">
        <v>4.7333333333333272</v>
      </c>
      <c r="V24" s="111">
        <v>57.299505163841786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-174.85507538444949</v>
      </c>
      <c r="AF24" s="109">
        <f t="shared" si="10"/>
        <v>0.90285829145308361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2988</v>
      </c>
      <c r="G25" s="102">
        <f t="shared" si="11"/>
        <v>182536.92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1805.8208297322426</v>
      </c>
      <c r="N25" s="105">
        <f t="shared" si="5"/>
        <v>90.29104148661213</v>
      </c>
      <c r="O25" s="107">
        <f t="shared" si="6"/>
        <v>0</v>
      </c>
      <c r="P25" s="108">
        <f t="shared" si="7"/>
        <v>-9.70895851338787</v>
      </c>
      <c r="Q25" s="109">
        <f t="shared" si="8"/>
        <v>0.90291041486612134</v>
      </c>
      <c r="R25" s="303"/>
      <c r="S25" s="46">
        <v>0.33055555555555549</v>
      </c>
      <c r="T25" s="47">
        <v>0.39949074074074065</v>
      </c>
      <c r="U25" s="110">
        <v>4.7166666666666313</v>
      </c>
      <c r="V25" s="111">
        <v>99.278952290401179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-194.1791702677574</v>
      </c>
      <c r="AF25" s="109">
        <f t="shared" si="10"/>
        <v>0.90291041486612134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2860</v>
      </c>
      <c r="G26" s="102">
        <f t="shared" si="11"/>
        <v>153753.60000000001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1805.2443887848206</v>
      </c>
      <c r="N26" s="105">
        <f t="shared" si="5"/>
        <v>90.262219439241022</v>
      </c>
      <c r="O26" s="107">
        <f t="shared" si="6"/>
        <v>0</v>
      </c>
      <c r="P26" s="108">
        <f t="shared" si="7"/>
        <v>-9.7377805607589778</v>
      </c>
      <c r="Q26" s="109">
        <f t="shared" si="8"/>
        <v>0.9026221943924102</v>
      </c>
      <c r="R26" s="303"/>
      <c r="S26" s="46">
        <v>0.40277777777777768</v>
      </c>
      <c r="T26" s="47">
        <v>0.46878472222222212</v>
      </c>
      <c r="U26" s="110">
        <v>4.7333333333333272</v>
      </c>
      <c r="V26" s="111">
        <v>95.056381876090782</v>
      </c>
      <c r="W26" s="112">
        <v>0.46878472222222212</v>
      </c>
      <c r="X26" s="115">
        <v>0.50694444444444431</v>
      </c>
      <c r="Y26" s="12"/>
      <c r="Z26" s="197"/>
      <c r="AA26" s="294"/>
      <c r="AB26" s="295"/>
      <c r="AC26" s="12"/>
      <c r="AD26" s="197"/>
      <c r="AE26" s="116">
        <f t="shared" si="9"/>
        <v>-194.75561121517944</v>
      </c>
      <c r="AF26" s="109">
        <f t="shared" si="10"/>
        <v>0.90262219439241032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2203</v>
      </c>
      <c r="G27" s="120">
        <f t="shared" si="11"/>
        <v>66023.91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0.50694444444444431</v>
      </c>
      <c r="T27" s="119">
        <v>0.54188657407407392</v>
      </c>
      <c r="U27" s="110">
        <v>54.94999999999996</v>
      </c>
      <c r="V27" s="111">
        <v>50.322949079327891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1927.3790026994227</v>
      </c>
      <c r="N38" s="137">
        <f t="shared" ref="N38:N44" si="16">M38/L38</f>
        <v>94.789131280299486</v>
      </c>
      <c r="O38" s="138">
        <f t="shared" ref="O38:O44" si="17">L38-I38</f>
        <v>0.1666666666666643</v>
      </c>
      <c r="P38" s="139">
        <f t="shared" ref="P38:P44" si="18">N38-K38</f>
        <v>-10.086901777551745</v>
      </c>
      <c r="Q38" s="140">
        <f t="shared" ref="Q38:Q44" si="19">N38/K38</f>
        <v>0.90382071591144508</v>
      </c>
      <c r="R38" s="304"/>
      <c r="S38" s="141">
        <v>0.20833333333333334</v>
      </c>
      <c r="T38" s="142">
        <v>0.54188657407407392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-187.6209973005773</v>
      </c>
      <c r="AF38" s="140">
        <f t="shared" ref="AF38:AF44" si="21">M38/J38</f>
        <v>0.91129030860492799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2490</v>
      </c>
      <c r="G39" s="147">
        <f t="shared" ref="G39:G44" si="22">E39*F39</f>
        <v>178159.5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1805.2185926713983</v>
      </c>
      <c r="N39" s="151">
        <f t="shared" si="16"/>
        <v>82.055390575972652</v>
      </c>
      <c r="O39" s="153">
        <f t="shared" si="17"/>
        <v>0</v>
      </c>
      <c r="P39" s="154">
        <f t="shared" si="18"/>
        <v>-8.8537003331182547</v>
      </c>
      <c r="Q39" s="155">
        <f t="shared" si="19"/>
        <v>0.9026092963356992</v>
      </c>
      <c r="R39" s="302">
        <f>Q55</f>
        <v>0.90282397963070282</v>
      </c>
      <c r="S39" s="156">
        <v>0.20833333333333334</v>
      </c>
      <c r="T39" s="157">
        <v>0.26579861111111114</v>
      </c>
      <c r="U39" s="158"/>
      <c r="V39" s="159">
        <v>82.760060530351026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-194.78140732860174</v>
      </c>
      <c r="AF39" s="155">
        <f t="shared" si="21"/>
        <v>0.90260929633569909</v>
      </c>
      <c r="AG39" s="307">
        <f>AF55</f>
        <v>0.90282397963070282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2569</v>
      </c>
      <c r="G40" s="102">
        <f t="shared" si="22"/>
        <v>152958.26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1807.0144544876121</v>
      </c>
      <c r="N40" s="105">
        <f t="shared" si="16"/>
        <v>78.565845847287477</v>
      </c>
      <c r="O40" s="107">
        <f t="shared" si="17"/>
        <v>0</v>
      </c>
      <c r="P40" s="108">
        <f t="shared" si="18"/>
        <v>-8.3906758918429603</v>
      </c>
      <c r="Q40" s="109">
        <f t="shared" si="19"/>
        <v>0.90350722724380594</v>
      </c>
      <c r="R40" s="303"/>
      <c r="S40" s="46">
        <v>0.26944444444444443</v>
      </c>
      <c r="T40" s="47">
        <v>0.32868055555555553</v>
      </c>
      <c r="U40" s="110">
        <v>5.2499999999999414</v>
      </c>
      <c r="V40" s="111">
        <v>85.300922533963444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-192.98554551238794</v>
      </c>
      <c r="AF40" s="109">
        <f t="shared" si="21"/>
        <v>0.90350722724380605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1659</v>
      </c>
      <c r="G41" s="102">
        <f t="shared" si="22"/>
        <v>106043.28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1807.3665741879895</v>
      </c>
      <c r="N41" s="105">
        <f t="shared" si="16"/>
        <v>75.306940591166224</v>
      </c>
      <c r="O41" s="107">
        <f t="shared" si="17"/>
        <v>0</v>
      </c>
      <c r="P41" s="108">
        <f t="shared" si="18"/>
        <v>-8.0263927421671042</v>
      </c>
      <c r="Q41" s="109">
        <f t="shared" si="19"/>
        <v>0.9036832870939947</v>
      </c>
      <c r="R41" s="303"/>
      <c r="S41" s="46">
        <v>0.33194444444444443</v>
      </c>
      <c r="T41" s="47">
        <v>0.37018518518518517</v>
      </c>
      <c r="U41" s="110">
        <v>4.7000000000000153</v>
      </c>
      <c r="V41" s="111">
        <v>55.074604909477841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-192.6334258120105</v>
      </c>
      <c r="AF41" s="109">
        <f t="shared" si="21"/>
        <v>0.9036832870939947</v>
      </c>
      <c r="AG41" s="308"/>
    </row>
    <row r="42" spans="1:33" ht="15.75" customHeight="1">
      <c r="A42" s="311"/>
      <c r="B42" s="162" t="s">
        <v>173</v>
      </c>
      <c r="C42" s="292" t="s">
        <v>252</v>
      </c>
      <c r="D42" s="293"/>
      <c r="E42" s="100">
        <v>69.260000000000005</v>
      </c>
      <c r="F42" s="101">
        <v>1280</v>
      </c>
      <c r="G42" s="102">
        <f t="shared" si="22"/>
        <v>88652.800000000003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1804.7883548287282</v>
      </c>
      <c r="N42" s="105">
        <f t="shared" si="16"/>
        <v>75.199514784530336</v>
      </c>
      <c r="O42" s="107">
        <f t="shared" si="17"/>
        <v>0</v>
      </c>
      <c r="P42" s="108">
        <f t="shared" si="18"/>
        <v>-8.1338185488029922</v>
      </c>
      <c r="Q42" s="109">
        <f t="shared" si="19"/>
        <v>0.90239417741436412</v>
      </c>
      <c r="R42" s="303"/>
      <c r="S42" s="46">
        <v>0.37430555555555556</v>
      </c>
      <c r="T42" s="47">
        <v>0.40385416666666668</v>
      </c>
      <c r="U42" s="110">
        <v>5.9333333333333549</v>
      </c>
      <c r="V42" s="111">
        <v>42.553466058510892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-195.21164517127181</v>
      </c>
      <c r="AF42" s="109">
        <f t="shared" si="21"/>
        <v>0.90239417741436412</v>
      </c>
      <c r="AG42" s="308"/>
    </row>
    <row r="43" spans="1:33" ht="15.75" customHeight="1">
      <c r="A43" s="311"/>
      <c r="B43" s="162" t="s">
        <v>173</v>
      </c>
      <c r="C43" s="292" t="s">
        <v>253</v>
      </c>
      <c r="D43" s="293"/>
      <c r="E43" s="100">
        <v>69.16</v>
      </c>
      <c r="F43" s="101">
        <v>1911</v>
      </c>
      <c r="G43" s="102">
        <f t="shared" si="22"/>
        <v>132164.75999999998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1807.5503980056703</v>
      </c>
      <c r="N43" s="105">
        <f t="shared" si="16"/>
        <v>75.314599916902935</v>
      </c>
      <c r="O43" s="107">
        <f t="shared" si="17"/>
        <v>0</v>
      </c>
      <c r="P43" s="108">
        <f t="shared" si="18"/>
        <v>-8.0187334164303934</v>
      </c>
      <c r="Q43" s="109">
        <f t="shared" si="19"/>
        <v>0.90377519900283532</v>
      </c>
      <c r="R43" s="303"/>
      <c r="S43" s="46">
        <v>0.40694444444444444</v>
      </c>
      <c r="T43" s="47">
        <v>0.45099537037037035</v>
      </c>
      <c r="U43" s="110">
        <v>5</v>
      </c>
      <c r="V43" s="111">
        <v>63.433915937562865</v>
      </c>
      <c r="W43" s="112">
        <v>0.45099537037037035</v>
      </c>
      <c r="X43" s="115">
        <v>0.49027777777777776</v>
      </c>
      <c r="Y43" s="12"/>
      <c r="Z43" s="197"/>
      <c r="AA43" s="294"/>
      <c r="AB43" s="295"/>
      <c r="AC43" s="12"/>
      <c r="AD43" s="197"/>
      <c r="AE43" s="116">
        <f t="shared" si="20"/>
        <v>-192.44960199432967</v>
      </c>
      <c r="AF43" s="109">
        <f t="shared" si="21"/>
        <v>0.90377519900283521</v>
      </c>
      <c r="AG43" s="308"/>
    </row>
    <row r="44" spans="1:33" ht="15.75" customHeight="1">
      <c r="A44" s="311"/>
      <c r="B44" s="162" t="s">
        <v>173</v>
      </c>
      <c r="C44" s="292" t="s">
        <v>175</v>
      </c>
      <c r="D44" s="293"/>
      <c r="E44" s="100">
        <v>58.67</v>
      </c>
      <c r="F44" s="101">
        <v>3511</v>
      </c>
      <c r="G44" s="120">
        <f t="shared" si="22"/>
        <v>205990.37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3"/>
        <v>1801.9493813870351</v>
      </c>
      <c r="N44" s="105">
        <f t="shared" si="16"/>
        <v>78.345625277697181</v>
      </c>
      <c r="O44" s="107">
        <f t="shared" si="17"/>
        <v>0</v>
      </c>
      <c r="P44" s="108">
        <f t="shared" si="18"/>
        <v>-8.6108964614332564</v>
      </c>
      <c r="Q44" s="109">
        <f t="shared" si="19"/>
        <v>0.90097469069351754</v>
      </c>
      <c r="R44" s="303"/>
      <c r="S44" s="46">
        <v>0.49027777777777776</v>
      </c>
      <c r="T44" s="119">
        <v>0.57145833333333329</v>
      </c>
      <c r="U44" s="110">
        <v>56.566666666666663</v>
      </c>
      <c r="V44" s="111">
        <v>116.90672455951358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-198.05061861296485</v>
      </c>
      <c r="AF44" s="109">
        <f t="shared" si="21"/>
        <v>0.90097469069351754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1805.6479592614057</v>
      </c>
      <c r="N55" s="137">
        <f t="shared" ref="N55:N63" si="27">M55/L55</f>
        <v>77.384912539774533</v>
      </c>
      <c r="O55" s="138">
        <f t="shared" ref="O55:O63" si="28">L55-I55</f>
        <v>0</v>
      </c>
      <c r="P55" s="139">
        <f t="shared" ref="P55:P63" si="29">N55-K55</f>
        <v>-8.3293731745111899</v>
      </c>
      <c r="Q55" s="140">
        <f t="shared" ref="Q55:Q63" si="30">N55/K55</f>
        <v>0.90282397963070282</v>
      </c>
      <c r="R55" s="304"/>
      <c r="S55" s="141">
        <v>0.20833333333333334</v>
      </c>
      <c r="T55" s="142">
        <v>0.57145833333333329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-194.35204073859427</v>
      </c>
      <c r="AF55" s="140">
        <f t="shared" ref="AF55:AF63" si="32">M55/J55</f>
        <v>0.90282397963070282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1693</v>
      </c>
      <c r="G56" s="147">
        <f t="shared" ref="G56:G63" si="33">E56*F56</f>
        <v>48859.979999999996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3195.0029075900911</v>
      </c>
      <c r="N56" s="151">
        <f t="shared" si="27"/>
        <v>177.50016153278284</v>
      </c>
      <c r="O56" s="153">
        <f t="shared" si="28"/>
        <v>0</v>
      </c>
      <c r="P56" s="154">
        <f t="shared" si="29"/>
        <v>-22.49983846721716</v>
      </c>
      <c r="Q56" s="155">
        <f t="shared" si="30"/>
        <v>0.88750080766391415</v>
      </c>
      <c r="R56" s="302">
        <f>Q72</f>
        <v>0.90009596119374635</v>
      </c>
      <c r="S56" s="156">
        <v>0.25</v>
      </c>
      <c r="T56" s="157">
        <v>0.27207175925925925</v>
      </c>
      <c r="U56" s="158"/>
      <c r="V56" s="159">
        <v>31.793398296660456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-404.99709240990887</v>
      </c>
      <c r="AF56" s="155">
        <f t="shared" si="32"/>
        <v>0.88750080766391415</v>
      </c>
      <c r="AG56" s="307">
        <f>AF72</f>
        <v>0.90009596119374646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1826</v>
      </c>
      <c r="G57" s="102">
        <f t="shared" si="33"/>
        <v>65535.14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3194.0290624146369</v>
      </c>
      <c r="N57" s="105">
        <f t="shared" si="27"/>
        <v>177.44605902303539</v>
      </c>
      <c r="O57" s="107">
        <f t="shared" si="28"/>
        <v>0</v>
      </c>
      <c r="P57" s="108">
        <f t="shared" si="29"/>
        <v>-22.553940976964611</v>
      </c>
      <c r="Q57" s="109">
        <f t="shared" si="30"/>
        <v>0.88723029511517693</v>
      </c>
      <c r="R57" s="303"/>
      <c r="S57" s="46">
        <v>0.27569444444444441</v>
      </c>
      <c r="T57" s="47">
        <v>0.29951388888888886</v>
      </c>
      <c r="U57" s="110">
        <v>5.2166666666666295</v>
      </c>
      <c r="V57" s="111">
        <v>34.301503793197902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-405.97093758536312</v>
      </c>
      <c r="AF57" s="109">
        <f t="shared" si="32"/>
        <v>0.88723029511517693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1566</v>
      </c>
      <c r="G58" s="102">
        <f t="shared" si="33"/>
        <v>57519.179999999993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3193.3057105831081</v>
      </c>
      <c r="N58" s="105">
        <f t="shared" si="27"/>
        <v>152.06217669443373</v>
      </c>
      <c r="O58" s="107">
        <f t="shared" si="28"/>
        <v>0</v>
      </c>
      <c r="P58" s="108">
        <f t="shared" si="29"/>
        <v>-19.366394734137685</v>
      </c>
      <c r="Q58" s="109">
        <f t="shared" si="30"/>
        <v>0.88702936405086352</v>
      </c>
      <c r="R58" s="303"/>
      <c r="S58" s="46">
        <v>0.30347222222222214</v>
      </c>
      <c r="T58" s="47">
        <v>0.32390046296296288</v>
      </c>
      <c r="U58" s="110">
        <v>5.6999999999999318</v>
      </c>
      <c r="V58" s="111">
        <v>29.4240541043728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-406.69428941689193</v>
      </c>
      <c r="AF58" s="109">
        <f t="shared" si="32"/>
        <v>0.8870293640508633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1895</v>
      </c>
      <c r="G59" s="102">
        <f t="shared" si="33"/>
        <v>83304.2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3269.8770040511467</v>
      </c>
      <c r="N59" s="105">
        <f t="shared" si="27"/>
        <v>142.16856539352813</v>
      </c>
      <c r="O59" s="107">
        <f t="shared" si="28"/>
        <v>0</v>
      </c>
      <c r="P59" s="108">
        <f t="shared" si="29"/>
        <v>-14.353173736906655</v>
      </c>
      <c r="Q59" s="109">
        <f t="shared" si="30"/>
        <v>0.90829916779198527</v>
      </c>
      <c r="R59" s="303"/>
      <c r="S59" s="46">
        <v>0.32708333333333323</v>
      </c>
      <c r="T59" s="47">
        <v>0.35122685185185176</v>
      </c>
      <c r="U59" s="110">
        <v>4.5833333333333037</v>
      </c>
      <c r="V59" s="111">
        <v>34.771950094493988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-330.12299594885326</v>
      </c>
      <c r="AF59" s="199">
        <f t="shared" si="32"/>
        <v>0.90829916779198516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1443</v>
      </c>
      <c r="G60" s="102">
        <f t="shared" si="33"/>
        <v>67719.990000000005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3264.3708059526966</v>
      </c>
      <c r="N60" s="105">
        <f t="shared" si="27"/>
        <v>141.92916547620419</v>
      </c>
      <c r="O60" s="107">
        <f t="shared" si="28"/>
        <v>0</v>
      </c>
      <c r="P60" s="108">
        <f t="shared" si="29"/>
        <v>-14.592573654230591</v>
      </c>
      <c r="Q60" s="109">
        <f t="shared" si="30"/>
        <v>0.90676966832019346</v>
      </c>
      <c r="R60" s="303"/>
      <c r="S60" s="46">
        <v>0.35486111111111096</v>
      </c>
      <c r="T60" s="47">
        <v>0.37327546296296282</v>
      </c>
      <c r="U60" s="110">
        <v>5.2333333333332455</v>
      </c>
      <c r="V60" s="111">
        <v>26.52272218649863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-335.62919404730337</v>
      </c>
      <c r="AF60" s="199">
        <f t="shared" si="32"/>
        <v>0.90676966832019346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2495</v>
      </c>
      <c r="G61" s="120">
        <f t="shared" si="33"/>
        <v>91641.349999999991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3266.7781917882185</v>
      </c>
      <c r="N61" s="105">
        <f t="shared" si="27"/>
        <v>171.93569430464308</v>
      </c>
      <c r="O61" s="107">
        <f t="shared" si="28"/>
        <v>0</v>
      </c>
      <c r="P61" s="108">
        <f t="shared" si="29"/>
        <v>-17.537989905883251</v>
      </c>
      <c r="Q61" s="109">
        <f t="shared" si="30"/>
        <v>0.90743838660783838</v>
      </c>
      <c r="R61" s="303"/>
      <c r="S61" s="46">
        <v>0.37638888888888872</v>
      </c>
      <c r="T61" s="119">
        <v>0.40820601851851834</v>
      </c>
      <c r="U61" s="110">
        <v>5</v>
      </c>
      <c r="V61" s="111">
        <v>45.824966132167958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-333.22180821178154</v>
      </c>
      <c r="AF61" s="199">
        <f t="shared" si="32"/>
        <v>0.90743838660783849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2843</v>
      </c>
      <c r="G62" s="120">
        <f t="shared" si="33"/>
        <v>109398.63999999998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3269.52</v>
      </c>
      <c r="N62" s="105">
        <f t="shared" si="27"/>
        <v>172.08</v>
      </c>
      <c r="O62" s="122">
        <f t="shared" si="28"/>
        <v>0</v>
      </c>
      <c r="P62" s="123">
        <f t="shared" si="29"/>
        <v>-17.393684210526317</v>
      </c>
      <c r="Q62" s="124">
        <f t="shared" si="30"/>
        <v>0.90820000000000001</v>
      </c>
      <c r="R62" s="303"/>
      <c r="S62" s="46">
        <v>0.41180555555555537</v>
      </c>
      <c r="T62" s="119">
        <v>0.44803240740740724</v>
      </c>
      <c r="U62" s="110">
        <v>5.1833333333333176</v>
      </c>
      <c r="V62" s="111">
        <v>52.172796006753288</v>
      </c>
      <c r="W62" s="112">
        <v>0.44803240740740724</v>
      </c>
      <c r="X62" s="115">
        <v>0.48680555555555532</v>
      </c>
      <c r="Y62" s="12"/>
      <c r="Z62" s="197"/>
      <c r="AA62" s="294"/>
      <c r="AB62" s="295"/>
      <c r="AC62" s="12"/>
      <c r="AD62" s="197"/>
      <c r="AE62" s="198">
        <f t="shared" si="31"/>
        <v>-330.48</v>
      </c>
      <c r="AF62" s="199">
        <f t="shared" si="32"/>
        <v>0.90820000000000001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3601</v>
      </c>
      <c r="G63" s="120">
        <f t="shared" si="33"/>
        <v>136117.79999999999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3269.88</v>
      </c>
      <c r="N63" s="105">
        <f t="shared" si="27"/>
        <v>163.494</v>
      </c>
      <c r="O63" s="122">
        <f t="shared" si="28"/>
        <v>0</v>
      </c>
      <c r="P63" s="123">
        <f t="shared" si="29"/>
        <v>-16.506</v>
      </c>
      <c r="Q63" s="124">
        <f t="shared" si="30"/>
        <v>0.9083</v>
      </c>
      <c r="R63" s="303"/>
      <c r="S63" s="46">
        <v>0.48680555555555532</v>
      </c>
      <c r="T63" s="119">
        <v>0.53268518518518493</v>
      </c>
      <c r="U63" s="110">
        <v>55.833333333333243</v>
      </c>
      <c r="V63" s="111">
        <v>66.075819296120955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-330.11999999999989</v>
      </c>
      <c r="AF63" s="199">
        <f t="shared" si="32"/>
        <v>0.9083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8" si="37">J72/I72</f>
        <v>178.88198757763976</v>
      </c>
      <c r="L72" s="135">
        <f t="shared" ref="L72:M72" si="38">AVERAGE(L56:L71)</f>
        <v>20.125</v>
      </c>
      <c r="M72" s="136">
        <f t="shared" si="38"/>
        <v>3240.3454602974871</v>
      </c>
      <c r="N72" s="137">
        <f t="shared" ref="N72:N78" si="39">M72/L72</f>
        <v>161.01095454894346</v>
      </c>
      <c r="O72" s="138">
        <f t="shared" ref="O72:O78" si="40">L72-I72</f>
        <v>0</v>
      </c>
      <c r="P72" s="139">
        <f t="shared" ref="P72:P78" si="41">N72-K72</f>
        <v>-17.871033028696303</v>
      </c>
      <c r="Q72" s="140">
        <f t="shared" ref="Q72:Q78" si="42">N72/K72</f>
        <v>0.90009596119374635</v>
      </c>
      <c r="R72" s="304"/>
      <c r="S72" s="141">
        <v>0.25</v>
      </c>
      <c r="T72" s="142">
        <v>0.53268518518518493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 t="shared" ref="AE72:AE78" si="43">M72-J72</f>
        <v>-359.65453970251292</v>
      </c>
      <c r="AF72" s="140">
        <f t="shared" ref="AF72:AF78" si="44">M72/J72</f>
        <v>0.90009596119374646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809</v>
      </c>
      <c r="G73" s="120">
        <f t="shared" ref="G73:G78" si="45">E73*F73</f>
        <v>19051.95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 t="shared" ref="M73:M78" si="46">F73/V73*60</f>
        <v>2258.2201644204379</v>
      </c>
      <c r="N73" s="105">
        <f t="shared" si="39"/>
        <v>376.37002740340631</v>
      </c>
      <c r="O73" s="107">
        <f t="shared" si="40"/>
        <v>0</v>
      </c>
      <c r="P73" s="108">
        <f t="shared" si="41"/>
        <v>-40.296639263260374</v>
      </c>
      <c r="Q73" s="109">
        <f t="shared" si="42"/>
        <v>0.90328806576817511</v>
      </c>
      <c r="R73" s="302">
        <f>Q89</f>
        <v>0.86272369963777373</v>
      </c>
      <c r="S73" s="46">
        <v>0.35624999999999996</v>
      </c>
      <c r="T73" s="119">
        <v>0.37116898148148142</v>
      </c>
      <c r="U73" s="110">
        <v>5</v>
      </c>
      <c r="V73" s="111">
        <v>21.494804078351489</v>
      </c>
      <c r="W73" s="112"/>
      <c r="X73" s="115"/>
      <c r="Y73" s="12"/>
      <c r="Z73" s="197"/>
      <c r="AA73" s="305"/>
      <c r="AB73" s="306"/>
      <c r="AC73" s="12"/>
      <c r="AD73" s="197"/>
      <c r="AE73" s="114">
        <f t="shared" si="43"/>
        <v>-241.77983557956213</v>
      </c>
      <c r="AF73" s="155">
        <f t="shared" si="44"/>
        <v>0.90328806576817511</v>
      </c>
      <c r="AG73" s="307">
        <f>AF89</f>
        <v>0.86272369963777373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2133</v>
      </c>
      <c r="G74" s="120">
        <f t="shared" si="45"/>
        <v>49464.270000000004</v>
      </c>
      <c r="H74" s="61">
        <v>2</v>
      </c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 t="shared" si="46"/>
        <v>2098.4102499999995</v>
      </c>
      <c r="N74" s="105">
        <f t="shared" si="39"/>
        <v>349.73504166666658</v>
      </c>
      <c r="O74" s="122">
        <f t="shared" si="40"/>
        <v>0</v>
      </c>
      <c r="P74" s="123">
        <f t="shared" si="41"/>
        <v>-66.931625000000111</v>
      </c>
      <c r="Q74" s="124">
        <f t="shared" si="42"/>
        <v>0.83936409999999972</v>
      </c>
      <c r="R74" s="303"/>
      <c r="S74" s="46">
        <v>0.37499999999999994</v>
      </c>
      <c r="T74" s="119">
        <v>0.41734953703703698</v>
      </c>
      <c r="U74" s="110">
        <v>5.5166666666666764</v>
      </c>
      <c r="V74" s="111">
        <v>60.989027288634347</v>
      </c>
      <c r="W74" s="112"/>
      <c r="X74" s="115"/>
      <c r="Y74" s="12"/>
      <c r="Z74" s="197"/>
      <c r="AA74" s="294"/>
      <c r="AB74" s="295"/>
      <c r="AC74" s="12"/>
      <c r="AD74" s="197"/>
      <c r="AE74" s="116">
        <f t="shared" si="43"/>
        <v>-401.58975000000055</v>
      </c>
      <c r="AF74" s="109">
        <f t="shared" si="44"/>
        <v>0.83936409999999984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2110</v>
      </c>
      <c r="G75" s="120">
        <f t="shared" si="45"/>
        <v>75727.899999999994</v>
      </c>
      <c r="H75" s="61">
        <v>2</v>
      </c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 t="shared" si="46"/>
        <v>2752.77019096093</v>
      </c>
      <c r="N75" s="105">
        <f t="shared" si="39"/>
        <v>458.79503182682168</v>
      </c>
      <c r="O75" s="122">
        <f t="shared" si="40"/>
        <v>0</v>
      </c>
      <c r="P75" s="123">
        <f t="shared" si="41"/>
        <v>-86.704968173178315</v>
      </c>
      <c r="Q75" s="124">
        <f t="shared" si="42"/>
        <v>0.84105413717107547</v>
      </c>
      <c r="R75" s="303"/>
      <c r="S75" s="46">
        <v>0.42083333333333328</v>
      </c>
      <c r="T75" s="119">
        <v>0.45276620370370363</v>
      </c>
      <c r="U75" s="110">
        <v>5.0166666666666782</v>
      </c>
      <c r="V75" s="111">
        <v>45.9900359338775</v>
      </c>
      <c r="W75" s="112"/>
      <c r="X75" s="115"/>
      <c r="Y75" s="12"/>
      <c r="Z75" s="197"/>
      <c r="AA75" s="294"/>
      <c r="AB75" s="295"/>
      <c r="AC75" s="12"/>
      <c r="AD75" s="197"/>
      <c r="AE75" s="116">
        <f t="shared" si="43"/>
        <v>-520.22980903907001</v>
      </c>
      <c r="AF75" s="109">
        <f t="shared" si="44"/>
        <v>0.84105413717107547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994</v>
      </c>
      <c r="G76" s="120">
        <f t="shared" si="45"/>
        <v>26887.7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 t="shared" si="46"/>
        <v>2966.545414494914</v>
      </c>
      <c r="N76" s="105">
        <f t="shared" si="39"/>
        <v>593.30908289898275</v>
      </c>
      <c r="O76" s="122">
        <f t="shared" si="40"/>
        <v>0</v>
      </c>
      <c r="P76" s="123">
        <f t="shared" si="41"/>
        <v>-61.290917101017271</v>
      </c>
      <c r="Q76" s="124">
        <f t="shared" si="42"/>
        <v>0.90636890146499038</v>
      </c>
      <c r="R76" s="303"/>
      <c r="S76" s="46">
        <v>0.45624999999999993</v>
      </c>
      <c r="T76" s="119">
        <v>0.47020833333333328</v>
      </c>
      <c r="U76" s="110">
        <v>5.0166666666666782</v>
      </c>
      <c r="V76" s="111">
        <v>20.104192475392914</v>
      </c>
      <c r="W76" s="112">
        <v>0.47020833333333328</v>
      </c>
      <c r="X76" s="115">
        <v>0.50902777777777763</v>
      </c>
      <c r="Y76" s="12"/>
      <c r="Z76" s="197"/>
      <c r="AA76" s="294"/>
      <c r="AB76" s="295"/>
      <c r="AC76" s="12"/>
      <c r="AD76" s="197"/>
      <c r="AE76" s="116">
        <f t="shared" si="43"/>
        <v>-306.45458550508602</v>
      </c>
      <c r="AF76" s="109">
        <f t="shared" si="44"/>
        <v>0.9063689014649905</v>
      </c>
      <c r="AG76" s="308"/>
    </row>
    <row r="77" spans="1:33" ht="15.75" customHeight="1">
      <c r="A77" s="311"/>
      <c r="B77" s="99" t="s">
        <v>192</v>
      </c>
      <c r="C77" s="292" t="s">
        <v>263</v>
      </c>
      <c r="D77" s="293"/>
      <c r="E77" s="100">
        <v>23.19</v>
      </c>
      <c r="F77" s="101">
        <v>2756</v>
      </c>
      <c r="G77" s="120">
        <f t="shared" si="45"/>
        <v>63911.640000000007</v>
      </c>
      <c r="H77" s="61"/>
      <c r="I77" s="103">
        <v>6</v>
      </c>
      <c r="J77" s="104">
        <v>2500</v>
      </c>
      <c r="K77" s="105">
        <f t="shared" si="37"/>
        <v>416.66666666666669</v>
      </c>
      <c r="L77" s="117">
        <v>6</v>
      </c>
      <c r="M77" s="104">
        <f t="shared" si="46"/>
        <v>2102.4726223689836</v>
      </c>
      <c r="N77" s="105">
        <f t="shared" si="39"/>
        <v>350.41210372816391</v>
      </c>
      <c r="O77" s="122">
        <f t="shared" si="40"/>
        <v>0</v>
      </c>
      <c r="P77" s="123">
        <f t="shared" si="41"/>
        <v>-66.254562938502772</v>
      </c>
      <c r="Q77" s="124">
        <f t="shared" si="42"/>
        <v>0.8409890489475933</v>
      </c>
      <c r="R77" s="303"/>
      <c r="S77" s="46">
        <v>0.50902777777777763</v>
      </c>
      <c r="T77" s="119">
        <v>0.56364583333333318</v>
      </c>
      <c r="U77" s="110">
        <v>55.899999999999864</v>
      </c>
      <c r="V77" s="111">
        <v>78.650251252108504</v>
      </c>
      <c r="W77" s="112"/>
      <c r="X77" s="126"/>
      <c r="Y77" s="12"/>
      <c r="Z77" s="197"/>
      <c r="AA77" s="294"/>
      <c r="AB77" s="295"/>
      <c r="AC77" s="12"/>
      <c r="AD77" s="197"/>
      <c r="AE77" s="116">
        <f t="shared" si="43"/>
        <v>-397.52737763101641</v>
      </c>
      <c r="AF77" s="109">
        <f t="shared" si="44"/>
        <v>0.84098904894759341</v>
      </c>
      <c r="AG77" s="308"/>
    </row>
    <row r="78" spans="1:33" ht="15.75" customHeight="1">
      <c r="A78" s="311"/>
      <c r="B78" s="99" t="s">
        <v>192</v>
      </c>
      <c r="C78" s="292" t="s">
        <v>264</v>
      </c>
      <c r="D78" s="293"/>
      <c r="E78" s="100">
        <v>35.89</v>
      </c>
      <c r="F78" s="101">
        <v>2694</v>
      </c>
      <c r="G78" s="120">
        <f t="shared" si="45"/>
        <v>96687.66</v>
      </c>
      <c r="H78" s="61"/>
      <c r="I78" s="103">
        <v>6</v>
      </c>
      <c r="J78" s="104">
        <v>3273</v>
      </c>
      <c r="K78" s="105">
        <f t="shared" si="37"/>
        <v>545.5</v>
      </c>
      <c r="L78" s="117">
        <v>6</v>
      </c>
      <c r="M78" s="104">
        <f t="shared" si="46"/>
        <v>2763.0931117813402</v>
      </c>
      <c r="N78" s="105">
        <f t="shared" si="39"/>
        <v>460.51551863022337</v>
      </c>
      <c r="O78" s="122">
        <f t="shared" si="40"/>
        <v>0</v>
      </c>
      <c r="P78" s="123">
        <f t="shared" si="41"/>
        <v>-84.984481369776631</v>
      </c>
      <c r="Q78" s="124">
        <f t="shared" si="42"/>
        <v>0.84420810014706393</v>
      </c>
      <c r="R78" s="303"/>
      <c r="S78" s="46">
        <v>0.56736111111111098</v>
      </c>
      <c r="T78" s="119">
        <v>0.60797453703703686</v>
      </c>
      <c r="U78" s="110">
        <v>5.3500000000000369</v>
      </c>
      <c r="V78" s="111">
        <v>58.499657253964997</v>
      </c>
      <c r="W78" s="112"/>
      <c r="X78" s="115"/>
      <c r="Y78" s="12"/>
      <c r="Z78" s="197"/>
      <c r="AA78" s="294"/>
      <c r="AB78" s="295"/>
      <c r="AC78" s="12"/>
      <c r="AD78" s="197"/>
      <c r="AE78" s="116">
        <f t="shared" si="43"/>
        <v>-509.90688821865979</v>
      </c>
      <c r="AF78" s="109">
        <f t="shared" si="44"/>
        <v>0.84420810014706393</v>
      </c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15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7">AVERAGE(I73:I88)</f>
        <v>5.833333333333333</v>
      </c>
      <c r="J89" s="136">
        <f t="shared" si="47"/>
        <v>2886.5</v>
      </c>
      <c r="K89" s="137">
        <f t="shared" ref="K89" si="48">J89/I89</f>
        <v>494.82857142857148</v>
      </c>
      <c r="L89" s="135">
        <f t="shared" ref="L89:M89" si="49">AVERAGE(L73:L88)</f>
        <v>5.833333333333333</v>
      </c>
      <c r="M89" s="136">
        <f t="shared" si="49"/>
        <v>2490.251959004434</v>
      </c>
      <c r="N89" s="137">
        <f>M89/L89</f>
        <v>426.90033582933154</v>
      </c>
      <c r="O89" s="138">
        <f>L89-I89</f>
        <v>0</v>
      </c>
      <c r="P89" s="139">
        <f>N89-K89</f>
        <v>-67.92823559923994</v>
      </c>
      <c r="Q89" s="140">
        <f>N89/K89</f>
        <v>0.86272369963777373</v>
      </c>
      <c r="R89" s="304"/>
      <c r="S89" s="141">
        <v>0.20833333333333334</v>
      </c>
      <c r="T89" s="142">
        <v>0.60797453703703686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-396.24804099556604</v>
      </c>
      <c r="AF89" s="140">
        <f>M89/J89</f>
        <v>0.86272369963777373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1989</v>
      </c>
      <c r="G90" s="147">
        <f t="shared" ref="G90:G91" si="50">E90*F90</f>
        <v>30849.39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3793.8600000000006</v>
      </c>
      <c r="N90" s="151">
        <f>M90/L90</f>
        <v>632.31000000000006</v>
      </c>
      <c r="O90" s="153">
        <f>L90-I90</f>
        <v>0</v>
      </c>
      <c r="P90" s="154">
        <f>N90-K90</f>
        <v>-67.689999999999941</v>
      </c>
      <c r="Q90" s="155">
        <f>N90/K90</f>
        <v>0.9033000000000001</v>
      </c>
      <c r="R90" s="302">
        <f>Q106</f>
        <v>0.90282877458192368</v>
      </c>
      <c r="S90" s="156">
        <v>0.25</v>
      </c>
      <c r="T90" s="157">
        <v>0.27184027777777775</v>
      </c>
      <c r="U90" s="158"/>
      <c r="V90" s="159">
        <v>31.45608957631541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-406.13999999999942</v>
      </c>
      <c r="AF90" s="155">
        <f>M90/J90</f>
        <v>0.9033000000000001</v>
      </c>
      <c r="AG90" s="307">
        <f>AF106</f>
        <v>0.90282877458192379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2071</v>
      </c>
      <c r="G91" s="102">
        <f t="shared" si="50"/>
        <v>31085.71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3789.9017064881591</v>
      </c>
      <c r="N91" s="105">
        <f>M91/L91</f>
        <v>631.65028441469315</v>
      </c>
      <c r="O91" s="107">
        <f>L91-I91</f>
        <v>0</v>
      </c>
      <c r="P91" s="108">
        <f>N91-K91</f>
        <v>-68.349715585306853</v>
      </c>
      <c r="Q91" s="109">
        <f>N91/K91</f>
        <v>0.90235754916384736</v>
      </c>
      <c r="R91" s="303"/>
      <c r="S91" s="46">
        <v>0.27499999999999997</v>
      </c>
      <c r="T91" s="47">
        <v>0.29776620370370366</v>
      </c>
      <c r="U91" s="110">
        <v>4.5499999999999918</v>
      </c>
      <c r="V91" s="111">
        <v>32.787130016399075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-410.09829351184089</v>
      </c>
      <c r="AF91" s="109">
        <f>M91/J91</f>
        <v>0.90235754916384736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51">AVERAGE(I90:I105)</f>
        <v>6</v>
      </c>
      <c r="J106" s="136">
        <f t="shared" si="51"/>
        <v>4200</v>
      </c>
      <c r="K106" s="137">
        <f t="shared" ref="K106" si="52">J106/I106</f>
        <v>700</v>
      </c>
      <c r="L106" s="135">
        <f t="shared" ref="L106:M106" si="53">AVERAGE(L90:L105)</f>
        <v>6</v>
      </c>
      <c r="M106" s="136">
        <f t="shared" si="53"/>
        <v>3791.8808532440798</v>
      </c>
      <c r="N106" s="137">
        <f>M106/L106</f>
        <v>631.9801422073466</v>
      </c>
      <c r="O106" s="138">
        <f>L106-I106</f>
        <v>0</v>
      </c>
      <c r="P106" s="139">
        <f>N106-K106</f>
        <v>-68.019857792653397</v>
      </c>
      <c r="Q106" s="140">
        <f>N106/K106</f>
        <v>0.90282877458192368</v>
      </c>
      <c r="R106" s="304"/>
      <c r="S106" s="141">
        <v>0.25</v>
      </c>
      <c r="T106" s="142">
        <v>0.29776620370370366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-408.11914675592016</v>
      </c>
      <c r="AF106" s="140">
        <f>M106/J106</f>
        <v>0.90282877458192379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1537</v>
      </c>
      <c r="G107" s="147">
        <f t="shared" ref="G107:G109" si="54">E107*F107</f>
        <v>89407.290000000008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1806</v>
      </c>
      <c r="N107" s="151">
        <f>M107/L107</f>
        <v>106.23529411764706</v>
      </c>
      <c r="O107" s="153">
        <f>L107-I107</f>
        <v>-1</v>
      </c>
      <c r="P107" s="154">
        <f>N107-K107</f>
        <v>-4.8758169934640563</v>
      </c>
      <c r="Q107" s="155">
        <f>N107/K107</f>
        <v>0.95611764705882352</v>
      </c>
      <c r="R107" s="302">
        <f>Q123</f>
        <v>0.95116428571428568</v>
      </c>
      <c r="S107" s="156">
        <v>0.70833333333333337</v>
      </c>
      <c r="T107" s="157">
        <v>0.74378472222222225</v>
      </c>
      <c r="U107" s="158"/>
      <c r="V107" s="159">
        <v>51.06312292358804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</v>
      </c>
      <c r="AF107" s="155">
        <f>M107/J107</f>
        <v>0.90300000000000002</v>
      </c>
      <c r="AG107" s="307">
        <f>AF123</f>
        <v>0.90280000000000005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1698</v>
      </c>
      <c r="G108" s="102">
        <f t="shared" si="54"/>
        <v>86037.66</v>
      </c>
      <c r="H108" s="26"/>
      <c r="I108" s="103">
        <v>20</v>
      </c>
      <c r="J108" s="104">
        <v>2000</v>
      </c>
      <c r="K108" s="105">
        <f t="shared" ref="K108:K109" si="55">J108/I108</f>
        <v>100</v>
      </c>
      <c r="L108" s="106">
        <v>19</v>
      </c>
      <c r="M108" s="104">
        <f>F108/V108*60</f>
        <v>1805.8</v>
      </c>
      <c r="N108" s="105">
        <f>M108/L108</f>
        <v>95.042105263157893</v>
      </c>
      <c r="O108" s="107">
        <f>L108-I108</f>
        <v>-1</v>
      </c>
      <c r="P108" s="108">
        <f>N108-K108</f>
        <v>-4.9578947368421069</v>
      </c>
      <c r="Q108" s="109">
        <f>N108/K108</f>
        <v>0.95042105263157894</v>
      </c>
      <c r="R108" s="303"/>
      <c r="S108" s="46">
        <v>0.74722222222222223</v>
      </c>
      <c r="T108" s="47">
        <v>0.78640046296296295</v>
      </c>
      <c r="U108" s="110">
        <v>4.9499999999999744</v>
      </c>
      <c r="V108" s="111">
        <v>56.418207996455862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-194.20000000000005</v>
      </c>
      <c r="AF108" s="109">
        <f>M108/J108</f>
        <v>0.90289999999999992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1570</v>
      </c>
      <c r="G109" s="102">
        <f t="shared" si="54"/>
        <v>89961</v>
      </c>
      <c r="H109" s="26"/>
      <c r="I109" s="103">
        <v>21</v>
      </c>
      <c r="J109" s="104">
        <v>2000</v>
      </c>
      <c r="K109" s="105">
        <f t="shared" si="55"/>
        <v>95.238095238095241</v>
      </c>
      <c r="L109" s="106">
        <v>20</v>
      </c>
      <c r="M109" s="104">
        <f>F109/V109*60</f>
        <v>1805.0000000000002</v>
      </c>
      <c r="N109" s="105">
        <f>M109/L109</f>
        <v>90.250000000000014</v>
      </c>
      <c r="O109" s="107">
        <f>L109-I109</f>
        <v>-1</v>
      </c>
      <c r="P109" s="108">
        <f>N109-K109</f>
        <v>-4.9880952380952266</v>
      </c>
      <c r="Q109" s="109">
        <f>N109/K109</f>
        <v>0.94762500000000016</v>
      </c>
      <c r="R109" s="303"/>
      <c r="S109" s="46">
        <v>0.79027777777777775</v>
      </c>
      <c r="T109" s="47">
        <v>0.82651620370370371</v>
      </c>
      <c r="U109" s="110">
        <v>5.5833333333333002</v>
      </c>
      <c r="V109" s="111">
        <v>52.188365650969523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-194.99999999999977</v>
      </c>
      <c r="AF109" s="109">
        <f>M109/J109</f>
        <v>0.90250000000000008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56">AVERAGE(I107:I122)</f>
        <v>19.666666666666668</v>
      </c>
      <c r="J123" s="136">
        <f t="shared" si="56"/>
        <v>2000</v>
      </c>
      <c r="K123" s="137">
        <f t="shared" ref="K123" si="57">J123/I123</f>
        <v>101.69491525423729</v>
      </c>
      <c r="L123" s="135">
        <f t="shared" ref="L123:M123" si="58">AVERAGE(L107:L122)</f>
        <v>18.666666666666668</v>
      </c>
      <c r="M123" s="136">
        <f t="shared" si="58"/>
        <v>1805.6000000000001</v>
      </c>
      <c r="N123" s="137">
        <f>M123/L123</f>
        <v>96.728571428571428</v>
      </c>
      <c r="O123" s="138">
        <f>L123-I123</f>
        <v>-1</v>
      </c>
      <c r="P123" s="139">
        <f>N123-K123</f>
        <v>-4.9663438256658594</v>
      </c>
      <c r="Q123" s="140">
        <f>N123/K123</f>
        <v>0.95116428571428568</v>
      </c>
      <c r="R123" s="304"/>
      <c r="S123" s="141">
        <v>0.70833333333333337</v>
      </c>
      <c r="T123" s="142">
        <v>0.82651620370370371</v>
      </c>
      <c r="U123" s="143"/>
      <c r="V123" s="165"/>
      <c r="W123" s="166"/>
      <c r="X123" s="137"/>
      <c r="Y123" s="178">
        <f t="shared" ref="Y123:Z123" si="59">SUM(Y107:Y122)</f>
        <v>0</v>
      </c>
      <c r="Z123" s="179">
        <f t="shared" si="59"/>
        <v>0</v>
      </c>
      <c r="AA123" s="290"/>
      <c r="AB123" s="291"/>
      <c r="AC123" s="178">
        <f t="shared" ref="AC123:AD123" si="60">SUM(AC107:AC122)</f>
        <v>0</v>
      </c>
      <c r="AD123" s="179">
        <f t="shared" si="60"/>
        <v>0</v>
      </c>
      <c r="AE123" s="167">
        <f>M123-J123</f>
        <v>-194.39999999999986</v>
      </c>
      <c r="AF123" s="140">
        <f>M123/J123</f>
        <v>0.90280000000000005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1897</v>
      </c>
      <c r="G124" s="147">
        <f t="shared" ref="G124:G126" si="61">E124*F124</f>
        <v>90297.2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1806.1015390423554</v>
      </c>
      <c r="N124" s="151">
        <f>M124/L124</f>
        <v>78.526153871406763</v>
      </c>
      <c r="O124" s="153">
        <f>L124-I124</f>
        <v>0</v>
      </c>
      <c r="P124" s="154">
        <f>N124-K124</f>
        <v>-8.4303678677236746</v>
      </c>
      <c r="Q124" s="155">
        <f>N124/K124</f>
        <v>0.9030507695211778</v>
      </c>
      <c r="R124" s="302">
        <f>Q140</f>
        <v>0.90258113721778044</v>
      </c>
      <c r="S124" s="156">
        <v>0.70833333333333337</v>
      </c>
      <c r="T124" s="157">
        <v>0.75209490740740748</v>
      </c>
      <c r="U124" s="158"/>
      <c r="V124" s="159">
        <v>63.019712646029021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-193.8984609576446</v>
      </c>
      <c r="AF124" s="155">
        <f>M124/J124</f>
        <v>0.90305076952117769</v>
      </c>
      <c r="AG124" s="374">
        <f>AF140</f>
        <v>0.90258113721778044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1538</v>
      </c>
      <c r="G125" s="102">
        <f t="shared" si="61"/>
        <v>87466.06</v>
      </c>
      <c r="H125" s="26"/>
      <c r="I125" s="103">
        <v>23</v>
      </c>
      <c r="J125" s="104">
        <v>2000</v>
      </c>
      <c r="K125" s="105">
        <f t="shared" ref="K125:K126" si="62">J125/I125</f>
        <v>86.956521739130437</v>
      </c>
      <c r="L125" s="106">
        <v>23</v>
      </c>
      <c r="M125" s="104">
        <f>F125/V125*60</f>
        <v>1805.8185642727769</v>
      </c>
      <c r="N125" s="105">
        <f>M125/L125</f>
        <v>78.513850620555516</v>
      </c>
      <c r="O125" s="107">
        <f>L125-I125</f>
        <v>0</v>
      </c>
      <c r="P125" s="108">
        <f>N125-K125</f>
        <v>-8.4426711185749213</v>
      </c>
      <c r="Q125" s="109">
        <f>N125/K125</f>
        <v>0.90290928213638844</v>
      </c>
      <c r="R125" s="303"/>
      <c r="S125" s="46">
        <v>0.75555555555555554</v>
      </c>
      <c r="T125" s="47">
        <v>0.79104166666666664</v>
      </c>
      <c r="U125" s="110">
        <v>4.9833333333332064</v>
      </c>
      <c r="V125" s="111">
        <v>51.101479310111188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-194.18143572722306</v>
      </c>
      <c r="AF125" s="109">
        <f>M125/J125</f>
        <v>0.90290928213638844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2053</v>
      </c>
      <c r="G126" s="102">
        <f t="shared" si="61"/>
        <v>116589.87</v>
      </c>
      <c r="H126" s="26"/>
      <c r="I126" s="103">
        <v>23</v>
      </c>
      <c r="J126" s="104">
        <v>2000</v>
      </c>
      <c r="K126" s="105">
        <f t="shared" si="62"/>
        <v>86.956521739130437</v>
      </c>
      <c r="L126" s="106">
        <v>23</v>
      </c>
      <c r="M126" s="104">
        <f>F126/V126*60</f>
        <v>1803.5667199915501</v>
      </c>
      <c r="N126" s="105">
        <f>M126/L126</f>
        <v>78.415944347458705</v>
      </c>
      <c r="O126" s="107">
        <f>L126-I126</f>
        <v>0</v>
      </c>
      <c r="P126" s="108">
        <f>N126-K126</f>
        <v>-8.5405773916717322</v>
      </c>
      <c r="Q126" s="109">
        <f>N126/K126</f>
        <v>0.90178335999577508</v>
      </c>
      <c r="R126" s="303"/>
      <c r="S126" s="46">
        <v>0.79513888888888884</v>
      </c>
      <c r="T126" s="47">
        <v>0.84255787037037033</v>
      </c>
      <c r="U126" s="110">
        <v>5.8999999999999631</v>
      </c>
      <c r="V126" s="111">
        <v>68.298000087613673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-196.43328000844986</v>
      </c>
      <c r="AF126" s="109">
        <f>M126/J126</f>
        <v>0.90178335999577508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3">AVERAGE(I124:I139)</f>
        <v>23</v>
      </c>
      <c r="J140" s="136">
        <f t="shared" si="63"/>
        <v>2000</v>
      </c>
      <c r="K140" s="137">
        <f t="shared" ref="K140" si="64">J140/I140</f>
        <v>86.956521739130437</v>
      </c>
      <c r="L140" s="135">
        <f t="shared" ref="L140:M140" si="65">AVERAGE(L124:L139)</f>
        <v>23</v>
      </c>
      <c r="M140" s="136">
        <f t="shared" si="65"/>
        <v>1805.1622744355609</v>
      </c>
      <c r="N140" s="137">
        <f>M140/L140</f>
        <v>78.485316279806995</v>
      </c>
      <c r="O140" s="138">
        <f>L140-I140</f>
        <v>0</v>
      </c>
      <c r="P140" s="139">
        <f>N140-K140</f>
        <v>-8.4712054593234427</v>
      </c>
      <c r="Q140" s="140">
        <f>N140/K140</f>
        <v>0.90258113721778044</v>
      </c>
      <c r="R140" s="304"/>
      <c r="S140" s="141">
        <v>0.70833333333333337</v>
      </c>
      <c r="T140" s="142">
        <v>0.84255787037037033</v>
      </c>
      <c r="U140" s="143"/>
      <c r="V140" s="165"/>
      <c r="W140" s="186"/>
      <c r="X140" s="187"/>
      <c r="Y140" s="178">
        <f t="shared" ref="Y140:Z140" si="66">SUM(Y124:Y139)</f>
        <v>0</v>
      </c>
      <c r="Z140" s="179">
        <f t="shared" si="66"/>
        <v>0</v>
      </c>
      <c r="AA140" s="290"/>
      <c r="AB140" s="291"/>
      <c r="AC140" s="178">
        <f t="shared" ref="AC140:AD140" si="67">SUM(AC124:AC139)</f>
        <v>0</v>
      </c>
      <c r="AD140" s="179">
        <f t="shared" si="67"/>
        <v>0</v>
      </c>
      <c r="AE140" s="167">
        <f>M140-J140</f>
        <v>-194.8377255644391</v>
      </c>
      <c r="AF140" s="140">
        <f>M140/J140</f>
        <v>0.90258113721778044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85" priority="2" operator="greaterThan">
      <formula>0</formula>
    </cfRule>
  </conditionalFormatting>
  <conditionalFormatting sqref="P5:P140 AE5:AE140">
    <cfRule type="cellIs" dxfId="584" priority="5" operator="lessThan">
      <formula>0</formula>
    </cfRule>
  </conditionalFormatting>
  <conditionalFormatting sqref="Q5:Q140 AF5:AF140">
    <cfRule type="cellIs" dxfId="583" priority="3" operator="greaterThan">
      <formula>1</formula>
    </cfRule>
    <cfRule type="cellIs" dxfId="582" priority="4" operator="lessThan">
      <formula>0.8</formula>
    </cfRule>
  </conditionalFormatting>
  <conditionalFormatting sqref="AG5 R5:R140 AG107:AG124">
    <cfRule type="cellIs" dxfId="581" priority="6" operator="lessThan">
      <formula>0.8</formula>
    </cfRule>
  </conditionalFormatting>
  <conditionalFormatting sqref="AG22">
    <cfRule type="cellIs" dxfId="580" priority="11" operator="lessThan">
      <formula>0.8</formula>
    </cfRule>
  </conditionalFormatting>
  <conditionalFormatting sqref="AG37">
    <cfRule type="cellIs" dxfId="579" priority="10" operator="lessThan">
      <formula>0.8</formula>
    </cfRule>
  </conditionalFormatting>
  <conditionalFormatting sqref="AG39:AG74">
    <cfRule type="cellIs" dxfId="578" priority="8" operator="lessThan">
      <formula>0.8</formula>
    </cfRule>
  </conditionalFormatting>
  <conditionalFormatting sqref="AG80:AG88">
    <cfRule type="cellIs" dxfId="577" priority="9" operator="lessThan">
      <formula>0.8</formula>
    </cfRule>
  </conditionalFormatting>
  <conditionalFormatting sqref="AG90:AG95">
    <cfRule type="cellIs" dxfId="576" priority="7" operator="lessThan">
      <formula>0.8</formula>
    </cfRule>
  </conditionalFormatting>
  <conditionalFormatting sqref="AG139">
    <cfRule type="cellIs" dxfId="575" priority="1" operator="lessThan">
      <formula>0.8</formula>
    </cfRule>
  </conditionalFormatting>
  <dataValidations count="1">
    <dataValidation type="list" allowBlank="1" showInputMessage="1" showErrorMessage="1" sqref="AA5:AB140" xr:uid="{7E055B0D-A5B6-4FFB-9F6B-01E059A8635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D9FA-0324-49C2-878E-D59957BEA823}">
  <sheetPr codeName="工作表5">
    <tabColor theme="8" tint="0.59999389629810485"/>
  </sheetPr>
  <dimension ref="B1:AR42"/>
  <sheetViews>
    <sheetView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261</v>
      </c>
      <c r="D3" s="278"/>
      <c r="E3" s="3" t="s">
        <v>2</v>
      </c>
      <c r="F3" s="279">
        <f>'0825(18度C)'!D1+'0825(4度C)'!D1</f>
        <v>208377</v>
      </c>
      <c r="G3" s="280"/>
      <c r="H3" s="3" t="s">
        <v>3</v>
      </c>
      <c r="I3" s="281">
        <f>'0825(18度C)'!F1+'0825(4度C)'!F1</f>
        <v>6384123.5300000012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501.40752748916191</v>
      </c>
      <c r="F6" s="254" t="e">
        <f>AVERAGE(#REF!,D14:K14)</f>
        <v>#REF!</v>
      </c>
      <c r="G6" s="255">
        <f>AVERAGE(D14:K14)</f>
        <v>274.92446323628207</v>
      </c>
      <c r="H6" s="256"/>
      <c r="I6" s="255">
        <f>AVERAGE(L14:O14)</f>
        <v>94.325718496683862</v>
      </c>
      <c r="J6" s="256"/>
      <c r="K6" s="255">
        <f>AVERAGE(D32:O32)</f>
        <v>754.19394246726893</v>
      </c>
      <c r="L6" s="256"/>
      <c r="M6" s="255">
        <f>AVERAGE(P32:X32)</f>
        <v>791.88661338661336</v>
      </c>
      <c r="N6" s="256"/>
      <c r="O6" s="244">
        <f>'0825(4度C)'!Y2</f>
        <v>0</v>
      </c>
      <c r="P6" s="244">
        <f>'0825(4度C)'!Z2</f>
        <v>0</v>
      </c>
      <c r="Q6" s="244">
        <f>'0825(4度C)'!AC2</f>
        <v>0</v>
      </c>
      <c r="R6" s="244">
        <f>'0825(4度C)'!AD2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450.42791447795366</v>
      </c>
      <c r="F7" s="250" t="e">
        <f>AVERAGE(#REF!,D15:K15)</f>
        <v>#REF!</v>
      </c>
      <c r="G7" s="251">
        <f>AVERAGE(D15:K15)</f>
        <v>243.83907852981585</v>
      </c>
      <c r="H7" s="252"/>
      <c r="I7" s="251">
        <f>AVERAGE(L15:O15)</f>
        <v>87.595789609882814</v>
      </c>
      <c r="J7" s="252"/>
      <c r="K7" s="251">
        <f>AVERAGE(D33:O33)</f>
        <v>676.77994653358837</v>
      </c>
      <c r="L7" s="252"/>
      <c r="M7" s="251">
        <f>AVERAGE(P33:X33)</f>
        <v>715.37519877856096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0.89998929176727638</v>
      </c>
      <c r="F8" s="258" t="e">
        <f>AVERAGE(D16:K16,#REF!)</f>
        <v>#REF!</v>
      </c>
      <c r="G8" s="236">
        <f>AVERAGE(D16:K16)</f>
        <v>0.89377279228967499</v>
      </c>
      <c r="H8" s="237"/>
      <c r="I8" s="236">
        <f>AVERAGE(L16:O16)</f>
        <v>0.92675336622793791</v>
      </c>
      <c r="J8" s="237"/>
      <c r="K8" s="236">
        <f>AVERAGE(D34:O34)</f>
        <v>0.8939656182752802</v>
      </c>
      <c r="L8" s="237"/>
      <c r="M8" s="236">
        <f>AVERAGE(P34:X34)</f>
        <v>0.90195567724534387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494.82857142857148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76.946106233893019</v>
      </c>
      <c r="F15" s="35">
        <v>94.795114886856851</v>
      </c>
      <c r="G15" s="35">
        <v>77.383483968345956</v>
      </c>
      <c r="H15" s="35">
        <v>160.96543044854727</v>
      </c>
      <c r="I15" s="35">
        <v>420.82419343390529</v>
      </c>
      <c r="J15" s="35">
        <v>632.1201422073467</v>
      </c>
      <c r="K15" s="36" t="s">
        <v>42</v>
      </c>
      <c r="L15" s="34" t="s">
        <v>42</v>
      </c>
      <c r="M15" s="205">
        <v>96.717857142857156</v>
      </c>
      <c r="N15" s="35">
        <v>78.473722076908459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0.90263701543605268</v>
      </c>
      <c r="F16" s="42">
        <f t="shared" si="0"/>
        <v>0.90387777000076275</v>
      </c>
      <c r="G16" s="42">
        <f t="shared" si="0"/>
        <v>0.90280731296403605</v>
      </c>
      <c r="H16" s="42">
        <f t="shared" si="0"/>
        <v>0.89984146882694815</v>
      </c>
      <c r="I16" s="42">
        <f t="shared" si="0"/>
        <v>0.85044441192832632</v>
      </c>
      <c r="J16" s="42">
        <f t="shared" si="0"/>
        <v>0.90302877458192388</v>
      </c>
      <c r="K16" s="43" t="s">
        <v>42</v>
      </c>
      <c r="L16" s="41" t="s">
        <v>42</v>
      </c>
      <c r="M16" s="44">
        <f>M15/M14</f>
        <v>0.95105892857142871</v>
      </c>
      <c r="N16" s="42">
        <f>N15/N14</f>
        <v>0.90244780388444723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0.16666666666666666</v>
      </c>
      <c r="J17" s="47">
        <v>0.20833333333333334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0.61219907407407403</v>
      </c>
      <c r="F18" s="47">
        <v>0.51732638888888871</v>
      </c>
      <c r="G18" s="47">
        <v>0.53681712962962957</v>
      </c>
      <c r="H18" s="47">
        <v>0.56306712962962957</v>
      </c>
      <c r="I18" s="47">
        <v>0.70069444444444429</v>
      </c>
      <c r="J18" s="47">
        <v>0.25973379629629634</v>
      </c>
      <c r="K18" s="47" t="s">
        <v>42</v>
      </c>
      <c r="L18" s="46" t="s">
        <v>42</v>
      </c>
      <c r="M18" s="48">
        <v>0.82723379629629623</v>
      </c>
      <c r="N18" s="47">
        <v>0.84796296296296292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5.833333333333333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726.92307692307702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287.52189279008246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733.59285747381773</v>
      </c>
      <c r="N33" s="35">
        <v>911.99074658213794</v>
      </c>
      <c r="O33" s="35">
        <v>774.01428928831558</v>
      </c>
      <c r="P33" s="34">
        <v>438.4816998046266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658.44280311972739</v>
      </c>
      <c r="W33" s="35">
        <v>987.95870155452906</v>
      </c>
      <c r="X33" s="37">
        <v>776.6175906353609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0.87853911685858532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0.88920346360462754</v>
      </c>
      <c r="N34" s="42">
        <f>N33/N32</f>
        <v>0.90665746736235941</v>
      </c>
      <c r="O34" s="42">
        <f>O33/O32</f>
        <v>0.90146242527554832</v>
      </c>
      <c r="P34" s="41">
        <f>P33/P32</f>
        <v>0.89320346256498007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0.90579433233401641</v>
      </c>
      <c r="W34" s="42">
        <f>W33/W32</f>
        <v>0.90996196195811885</v>
      </c>
      <c r="X34" s="45">
        <f>X33/X32</f>
        <v>0.89886295212426037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0.27777777777777779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0.73125000000000007</v>
      </c>
      <c r="X35" s="49">
        <v>0.73749999999999993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0.70069444444444429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0.44152777777777774</v>
      </c>
      <c r="N36" s="47">
        <v>0.50543981481481493</v>
      </c>
      <c r="O36" s="47">
        <v>0.51104166666666673</v>
      </c>
      <c r="P36" s="46">
        <v>0.77364583333333325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0.91568287037037044</v>
      </c>
      <c r="W36" s="47">
        <v>1.1065740740740739</v>
      </c>
      <c r="X36" s="49">
        <v>1.106666666666666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4.333333333333333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1269-A810-407D-965F-2C40BCBE86D8}">
  <sheetPr codeName="工作表3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111364</v>
      </c>
      <c r="E1" s="87" t="s">
        <v>3</v>
      </c>
      <c r="F1" s="88">
        <f>SUM(G5:G140)</f>
        <v>2191458.7700000005</v>
      </c>
      <c r="G1" s="89" t="s">
        <v>84</v>
      </c>
      <c r="H1" s="90">
        <f>L21+L38+L55+L72+L89+L106+L123+L140</f>
        <v>41.376190476190473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46259</v>
      </c>
      <c r="B2" s="348"/>
      <c r="C2" s="91" t="s">
        <v>40</v>
      </c>
      <c r="D2" s="92">
        <f>AVERAGE(N21,N38,N55,N72,N89,N106,N123,N140)</f>
        <v>696.07757265607472</v>
      </c>
      <c r="E2" s="92" t="s">
        <v>91</v>
      </c>
      <c r="F2" s="93">
        <f>F1/D1</f>
        <v>19.678341025825226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1861</v>
      </c>
      <c r="G5" s="147">
        <f t="shared" ref="G5:G9" si="0">E5*F5</f>
        <v>47716.04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3216.5295511531826</v>
      </c>
      <c r="N5" s="151">
        <f>M5/L5</f>
        <v>321.65295511531826</v>
      </c>
      <c r="O5" s="153">
        <f>L5-I5</f>
        <v>0</v>
      </c>
      <c r="P5" s="154">
        <f>N5-K5</f>
        <v>-38.347044884681736</v>
      </c>
      <c r="Q5" s="155">
        <f>N5/K5</f>
        <v>0.89348043087588402</v>
      </c>
      <c r="R5" s="302">
        <f>Q21</f>
        <v>0.87853911685858532</v>
      </c>
      <c r="S5" s="156">
        <v>0.16666666666666666</v>
      </c>
      <c r="T5" s="157">
        <v>0.19076388888888887</v>
      </c>
      <c r="U5" s="158"/>
      <c r="V5" s="159">
        <v>34.714433125592741</v>
      </c>
      <c r="W5" s="160"/>
      <c r="X5" s="161"/>
      <c r="Y5" s="305"/>
      <c r="Z5" s="306"/>
      <c r="AA5" s="114">
        <f>M5-J5</f>
        <v>-383.47044884681736</v>
      </c>
      <c r="AB5" s="155">
        <f>M5/J5</f>
        <v>0.89348043087588402</v>
      </c>
      <c r="AC5" s="307">
        <f>AB21</f>
        <v>0.87853911685858532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2897</v>
      </c>
      <c r="G6" s="102">
        <f t="shared" si="0"/>
        <v>85519.44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3160.7491112686098</v>
      </c>
      <c r="N6" s="105">
        <f>M6/L6</f>
        <v>287.34082829714634</v>
      </c>
      <c r="O6" s="107">
        <f>L6-I6</f>
        <v>0</v>
      </c>
      <c r="P6" s="108">
        <f>N6-K6</f>
        <v>-39.931898975580907</v>
      </c>
      <c r="Q6" s="109">
        <f>N6/K6</f>
        <v>0.87798586424128056</v>
      </c>
      <c r="R6" s="303"/>
      <c r="S6" s="46">
        <v>0.19444444444444445</v>
      </c>
      <c r="T6" s="47">
        <v>0.2326273148148148</v>
      </c>
      <c r="U6" s="110">
        <v>5.3000000000000291</v>
      </c>
      <c r="V6" s="111">
        <v>54.993292374994923</v>
      </c>
      <c r="W6" s="112"/>
      <c r="X6" s="115"/>
      <c r="Y6" s="294"/>
      <c r="Z6" s="295"/>
      <c r="AA6" s="116">
        <f>M6-J6</f>
        <v>-439.25088873139021</v>
      </c>
      <c r="AB6" s="109">
        <f>M6/J6</f>
        <v>0.87798586424128044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3463</v>
      </c>
      <c r="G7" s="102">
        <f t="shared" si="0"/>
        <v>103370.55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3158.6811891220186</v>
      </c>
      <c r="N7" s="105">
        <f>M7/L7</f>
        <v>287.15283537472897</v>
      </c>
      <c r="O7" s="107">
        <f>L7-I7</f>
        <v>0</v>
      </c>
      <c r="P7" s="108">
        <f>N7-K7</f>
        <v>-40.119891897998286</v>
      </c>
      <c r="Q7" s="109">
        <f>N7/K7</f>
        <v>0.87741144142278304</v>
      </c>
      <c r="R7" s="303"/>
      <c r="S7" s="46">
        <v>0.23541666666666666</v>
      </c>
      <c r="T7" s="47">
        <v>0.28108796296296296</v>
      </c>
      <c r="U7" s="110">
        <v>5</v>
      </c>
      <c r="V7" s="111">
        <v>65.780617783003976</v>
      </c>
      <c r="W7" s="112"/>
      <c r="X7" s="115"/>
      <c r="Y7" s="294"/>
      <c r="Z7" s="295"/>
      <c r="AA7" s="116">
        <f>M7-J7</f>
        <v>-441.31881087798138</v>
      </c>
      <c r="AB7" s="109">
        <f>M7/J7</f>
        <v>0.87741144142278293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950</v>
      </c>
      <c r="G8" s="102">
        <f t="shared" si="0"/>
        <v>28500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3157.4812741714577</v>
      </c>
      <c r="N8" s="105">
        <f>M8/L8</f>
        <v>287.04375219740524</v>
      </c>
      <c r="O8" s="107">
        <f>L8-I8</f>
        <v>0</v>
      </c>
      <c r="P8" s="108">
        <f>N8-K8</f>
        <v>-40.228975075322012</v>
      </c>
      <c r="Q8" s="109">
        <f>N8/K8</f>
        <v>0.87707813171429383</v>
      </c>
      <c r="R8" s="303"/>
      <c r="S8" s="46">
        <v>0.28402777777777777</v>
      </c>
      <c r="T8" s="47">
        <v>0.29656250000000001</v>
      </c>
      <c r="U8" s="110">
        <v>5</v>
      </c>
      <c r="V8" s="111">
        <v>18.052363593179866</v>
      </c>
      <c r="W8" s="112"/>
      <c r="X8" s="115"/>
      <c r="Y8" s="294"/>
      <c r="Z8" s="295"/>
      <c r="AA8" s="116">
        <f>M8-J8</f>
        <v>-442.5187258285423</v>
      </c>
      <c r="AB8" s="109">
        <f>M8/J8</f>
        <v>0.87707813171429383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1270</v>
      </c>
      <c r="G9" s="102">
        <f t="shared" si="0"/>
        <v>36283.9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3120.2629777392676</v>
      </c>
      <c r="N9" s="105">
        <f>M9/L9</f>
        <v>260.02191481160565</v>
      </c>
      <c r="O9" s="107">
        <f>L9-I9</f>
        <v>0</v>
      </c>
      <c r="P9" s="108">
        <f>N9-K9</f>
        <v>-39.978085188394346</v>
      </c>
      <c r="Q9" s="109">
        <f>N9/K9</f>
        <v>0.86673971603868549</v>
      </c>
      <c r="R9" s="303"/>
      <c r="S9" s="46">
        <v>0.3</v>
      </c>
      <c r="T9" s="47">
        <v>0.31695601851851851</v>
      </c>
      <c r="U9" s="110">
        <v>4.9499999999999744</v>
      </c>
      <c r="V9" s="111">
        <v>24.421018530691082</v>
      </c>
      <c r="W9" s="112"/>
      <c r="X9" s="115"/>
      <c r="Y9" s="294"/>
      <c r="Z9" s="295"/>
      <c r="AA9" s="116">
        <f>M9-J9</f>
        <v>-479.73702226073237</v>
      </c>
      <c r="AB9" s="109">
        <f>M9/J9</f>
        <v>0.86673971603868549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3162.7408206909072</v>
      </c>
      <c r="N21" s="137">
        <f>M21/L21</f>
        <v>287.52189279008246</v>
      </c>
      <c r="O21" s="138">
        <f>L21-I21</f>
        <v>0</v>
      </c>
      <c r="P21" s="139">
        <f>N21-K21</f>
        <v>-39.750834482644791</v>
      </c>
      <c r="Q21" s="140">
        <f>N21/K21</f>
        <v>0.87853911685858532</v>
      </c>
      <c r="R21" s="304"/>
      <c r="S21" s="141">
        <v>0.16666666666666666</v>
      </c>
      <c r="T21" s="142">
        <v>0.70069444444444429</v>
      </c>
      <c r="U21" s="143"/>
      <c r="V21" s="165"/>
      <c r="W21" s="166"/>
      <c r="X21" s="137"/>
      <c r="Y21" s="290"/>
      <c r="Z21" s="291"/>
      <c r="AA21" s="167">
        <f>M21-J21</f>
        <v>-437.25917930909281</v>
      </c>
      <c r="AB21" s="140">
        <f>M21/J21</f>
        <v>0.87853911685858532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2453</v>
      </c>
      <c r="G22" s="147">
        <f t="shared" ref="G22:G24" si="5">E22*F22</f>
        <v>45454.090000000004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3031.2414935015804</v>
      </c>
      <c r="N22" s="151">
        <f>M22/L22</f>
        <v>1010.4138311671935</v>
      </c>
      <c r="O22" s="153">
        <f>L22-I22</f>
        <v>0</v>
      </c>
      <c r="P22" s="154">
        <f>N22-K22</f>
        <v>-89.586168832806493</v>
      </c>
      <c r="Q22" s="155">
        <f>N22/K22</f>
        <v>0.91855802833381228</v>
      </c>
      <c r="R22" s="302">
        <f>Q38</f>
        <v>0.88920346360462754</v>
      </c>
      <c r="S22" s="156">
        <v>0.27777777777777779</v>
      </c>
      <c r="T22" s="157">
        <v>0.31149305555555556</v>
      </c>
      <c r="U22" s="158"/>
      <c r="V22" s="111">
        <v>48.554363060655717</v>
      </c>
      <c r="W22" s="160"/>
      <c r="X22" s="161"/>
      <c r="Y22" s="305"/>
      <c r="Z22" s="306"/>
      <c r="AA22" s="114">
        <f>M22-J22</f>
        <v>-268.75850649841959</v>
      </c>
      <c r="AB22" s="155">
        <f>M22/J22</f>
        <v>0.91855802833381228</v>
      </c>
      <c r="AC22" s="307">
        <f>AB38</f>
        <v>0.88920346360462754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3000</v>
      </c>
      <c r="G23" s="102">
        <f t="shared" si="5"/>
        <v>53670</v>
      </c>
      <c r="H23" s="26"/>
      <c r="I23" s="103">
        <v>4</v>
      </c>
      <c r="J23" s="104">
        <v>3300</v>
      </c>
      <c r="K23" s="105">
        <f t="shared" ref="K23:K24" si="6">J23/I23</f>
        <v>825</v>
      </c>
      <c r="L23" s="106">
        <v>4</v>
      </c>
      <c r="M23" s="104">
        <f>F23/V23*60</f>
        <v>3029.8727961842324</v>
      </c>
      <c r="N23" s="105">
        <f>M23/L23</f>
        <v>757.46819904605809</v>
      </c>
      <c r="O23" s="107">
        <f>L23-I23</f>
        <v>0</v>
      </c>
      <c r="P23" s="108">
        <f>N23-K23</f>
        <v>-67.531800953941911</v>
      </c>
      <c r="Q23" s="109">
        <f>N23/K23</f>
        <v>0.91814327157097952</v>
      </c>
      <c r="R23" s="303"/>
      <c r="S23" s="46">
        <v>0.31527777777777777</v>
      </c>
      <c r="T23" s="47">
        <v>0.35652777777777778</v>
      </c>
      <c r="U23" s="110">
        <v>5.4499999999999726</v>
      </c>
      <c r="V23" s="111">
        <v>59.4084346467247</v>
      </c>
      <c r="W23" s="112"/>
      <c r="X23" s="115"/>
      <c r="Y23" s="294"/>
      <c r="Z23" s="295"/>
      <c r="AA23" s="116">
        <f>M23-J23</f>
        <v>-270.12720381576764</v>
      </c>
      <c r="AB23" s="109">
        <f>M23/J23</f>
        <v>0.91814327157097952</v>
      </c>
      <c r="AC23" s="308"/>
    </row>
    <row r="24" spans="1:29" ht="15.75" customHeight="1">
      <c r="A24" s="297"/>
      <c r="B24" s="99" t="s">
        <v>118</v>
      </c>
      <c r="C24" s="292" t="s">
        <v>262</v>
      </c>
      <c r="D24" s="293"/>
      <c r="E24" s="100">
        <v>22.32</v>
      </c>
      <c r="F24" s="101">
        <v>5338</v>
      </c>
      <c r="G24" s="102">
        <f t="shared" si="5"/>
        <v>119144.16</v>
      </c>
      <c r="H24" s="26"/>
      <c r="I24" s="103">
        <v>5</v>
      </c>
      <c r="J24" s="104">
        <v>3300</v>
      </c>
      <c r="K24" s="105">
        <f t="shared" si="6"/>
        <v>660</v>
      </c>
      <c r="L24" s="106">
        <v>5</v>
      </c>
      <c r="M24" s="104">
        <f>F24/V24*60</f>
        <v>2741.9999999999995</v>
      </c>
      <c r="N24" s="105">
        <f>M24/L24</f>
        <v>548.39999999999986</v>
      </c>
      <c r="O24" s="107">
        <f>L24-I24</f>
        <v>0</v>
      </c>
      <c r="P24" s="108">
        <f>N24-K24</f>
        <v>-111.60000000000014</v>
      </c>
      <c r="Q24" s="109">
        <f>N24/K24</f>
        <v>0.83090909090909071</v>
      </c>
      <c r="R24" s="303"/>
      <c r="S24" s="46">
        <v>0.36041666666666666</v>
      </c>
      <c r="T24" s="47">
        <v>0.44152777777777774</v>
      </c>
      <c r="U24" s="110">
        <v>5.5999999999999961</v>
      </c>
      <c r="V24" s="111">
        <v>116.80525164113786</v>
      </c>
      <c r="W24" s="112"/>
      <c r="X24" s="115"/>
      <c r="Y24" s="294"/>
      <c r="Z24" s="295"/>
      <c r="AA24" s="116">
        <f>M24-J24</f>
        <v>-558.00000000000045</v>
      </c>
      <c r="AB24" s="109">
        <f>M24/J24</f>
        <v>0.83090909090909082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2934.3714298952709</v>
      </c>
      <c r="N38" s="137">
        <f t="shared" ref="N38:N43" si="10">M38/L38</f>
        <v>733.59285747381773</v>
      </c>
      <c r="O38" s="138">
        <f t="shared" ref="O38:O43" si="11">L38-I38</f>
        <v>0</v>
      </c>
      <c r="P38" s="139">
        <f t="shared" ref="P38:P43" si="12">N38-K38</f>
        <v>-91.40714252618227</v>
      </c>
      <c r="Q38" s="140">
        <f t="shared" ref="Q38:Q43" si="13">N38/K38</f>
        <v>0.88920346360462754</v>
      </c>
      <c r="R38" s="304"/>
      <c r="S38" s="141">
        <v>0.27777777777777779</v>
      </c>
      <c r="T38" s="142">
        <v>0.44152777777777774</v>
      </c>
      <c r="U38" s="143"/>
      <c r="V38" s="165"/>
      <c r="W38" s="98"/>
      <c r="X38" s="68"/>
      <c r="Y38" s="290"/>
      <c r="Z38" s="291"/>
      <c r="AA38" s="167">
        <f t="shared" ref="AA38:AA43" si="14">M38-J38</f>
        <v>-365.62857010472908</v>
      </c>
      <c r="AB38" s="140">
        <f t="shared" ref="AB38:AB43" si="15">M38/J38</f>
        <v>0.88920346360462754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1181</v>
      </c>
      <c r="G39" s="147">
        <f t="shared" ref="G39:G43" si="16">E39*F39</f>
        <v>29312.420000000002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3236.2001595422798</v>
      </c>
      <c r="N39" s="151">
        <f t="shared" si="10"/>
        <v>647.24003190845599</v>
      </c>
      <c r="O39" s="153">
        <f t="shared" si="11"/>
        <v>0</v>
      </c>
      <c r="P39" s="154">
        <f t="shared" si="12"/>
        <v>-72.75996809154401</v>
      </c>
      <c r="Q39" s="155">
        <f t="shared" si="13"/>
        <v>0.89894448876174438</v>
      </c>
      <c r="R39" s="302">
        <f>Q55</f>
        <v>0.90665746736235941</v>
      </c>
      <c r="S39" s="156">
        <v>0.25</v>
      </c>
      <c r="T39" s="157">
        <v>0.26519675925925928</v>
      </c>
      <c r="U39" s="158"/>
      <c r="V39" s="159">
        <v>21.896049844463967</v>
      </c>
      <c r="W39" s="160"/>
      <c r="X39" s="161"/>
      <c r="Y39" s="305"/>
      <c r="Z39" s="306"/>
      <c r="AA39" s="114">
        <f t="shared" si="14"/>
        <v>-363.79984045772017</v>
      </c>
      <c r="AB39" s="155">
        <f t="shared" si="15"/>
        <v>0.89894448876174438</v>
      </c>
      <c r="AC39" s="307">
        <f>AB55</f>
        <v>0.90665746736235941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1225</v>
      </c>
      <c r="G40" s="102">
        <f t="shared" si="16"/>
        <v>22270.5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3233.6418073801169</v>
      </c>
      <c r="N40" s="105">
        <f t="shared" si="10"/>
        <v>1077.880602460039</v>
      </c>
      <c r="O40" s="107">
        <f t="shared" si="11"/>
        <v>0</v>
      </c>
      <c r="P40" s="108">
        <f t="shared" si="12"/>
        <v>-122.11939753996103</v>
      </c>
      <c r="Q40" s="109">
        <f t="shared" si="13"/>
        <v>0.89823383538336576</v>
      </c>
      <c r="R40" s="303"/>
      <c r="S40" s="46">
        <v>0.27500000000000002</v>
      </c>
      <c r="T40" s="47">
        <v>0.29077546296296297</v>
      </c>
      <c r="U40" s="110">
        <v>15</v>
      </c>
      <c r="V40" s="111">
        <v>22.729790242150969</v>
      </c>
      <c r="W40" s="112"/>
      <c r="X40" s="115"/>
      <c r="Y40" s="294"/>
      <c r="Z40" s="295"/>
      <c r="AA40" s="116">
        <f t="shared" si="14"/>
        <v>-366.35819261988308</v>
      </c>
      <c r="AB40" s="109">
        <f t="shared" si="15"/>
        <v>0.89823383538336576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1915</v>
      </c>
      <c r="G41" s="102">
        <f t="shared" si="16"/>
        <v>32689.05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3034.7193734666616</v>
      </c>
      <c r="N41" s="105">
        <f t="shared" si="10"/>
        <v>1011.5731244888872</v>
      </c>
      <c r="O41" s="107">
        <f t="shared" si="11"/>
        <v>0</v>
      </c>
      <c r="P41" s="108">
        <f t="shared" si="12"/>
        <v>-88.426875511112826</v>
      </c>
      <c r="Q41" s="109">
        <f t="shared" si="13"/>
        <v>0.91961193135353381</v>
      </c>
      <c r="R41" s="303"/>
      <c r="S41" s="46">
        <v>0.30069444444444449</v>
      </c>
      <c r="T41" s="47">
        <v>0.32697916666666671</v>
      </c>
      <c r="U41" s="110">
        <v>15</v>
      </c>
      <c r="V41" s="111">
        <v>37.861820438687182</v>
      </c>
      <c r="W41" s="112"/>
      <c r="X41" s="115"/>
      <c r="Y41" s="294"/>
      <c r="Z41" s="295"/>
      <c r="AA41" s="116">
        <f t="shared" si="14"/>
        <v>-265.28062653333836</v>
      </c>
      <c r="AB41" s="109">
        <f t="shared" si="15"/>
        <v>0.91961193135353381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4810</v>
      </c>
      <c r="G42" s="102">
        <f t="shared" si="16"/>
        <v>67484.3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2760.8161146167427</v>
      </c>
      <c r="N42" s="105">
        <f t="shared" si="10"/>
        <v>920.27203820558088</v>
      </c>
      <c r="O42" s="107">
        <f t="shared" si="11"/>
        <v>0</v>
      </c>
      <c r="P42" s="108">
        <f t="shared" si="12"/>
        <v>-79.727961794419116</v>
      </c>
      <c r="Q42" s="109">
        <f t="shared" si="13"/>
        <v>0.9202720382055809</v>
      </c>
      <c r="R42" s="303"/>
      <c r="S42" s="46">
        <v>0.33680555555555564</v>
      </c>
      <c r="T42" s="47">
        <v>0.40939814814814823</v>
      </c>
      <c r="U42" s="110">
        <v>15</v>
      </c>
      <c r="V42" s="111">
        <v>104.53430725503554</v>
      </c>
      <c r="W42" s="112"/>
      <c r="X42" s="115"/>
      <c r="Y42" s="294"/>
      <c r="Z42" s="295"/>
      <c r="AA42" s="116">
        <f t="shared" si="14"/>
        <v>-239.18388538325735</v>
      </c>
      <c r="AB42" s="109">
        <f t="shared" si="15"/>
        <v>0.9202720382055809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6684</v>
      </c>
      <c r="G43" s="102">
        <f t="shared" si="16"/>
        <v>95447.51999999999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3238.4652368905454</v>
      </c>
      <c r="N43" s="105">
        <f t="shared" si="10"/>
        <v>1079.4884122968485</v>
      </c>
      <c r="O43" s="107">
        <f t="shared" si="11"/>
        <v>0</v>
      </c>
      <c r="P43" s="108">
        <f t="shared" si="12"/>
        <v>-120.51158770315146</v>
      </c>
      <c r="Q43" s="109">
        <f t="shared" si="13"/>
        <v>0.89957367691404044</v>
      </c>
      <c r="R43" s="303"/>
      <c r="S43" s="46">
        <v>0.41944444444444456</v>
      </c>
      <c r="T43" s="47">
        <v>0.50543981481481493</v>
      </c>
      <c r="U43" s="110">
        <v>15</v>
      </c>
      <c r="V43" s="111">
        <v>123.8364381471835</v>
      </c>
      <c r="W43" s="112"/>
      <c r="X43" s="115"/>
      <c r="Y43" s="294"/>
      <c r="Z43" s="295"/>
      <c r="AA43" s="116">
        <f t="shared" si="14"/>
        <v>-361.53476310945462</v>
      </c>
      <c r="AB43" s="109">
        <f t="shared" si="15"/>
        <v>0.89957367691404033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3100.7685383792691</v>
      </c>
      <c r="N55" s="137">
        <f t="shared" ref="N55:N62" si="21">M55/L55</f>
        <v>911.99074658213794</v>
      </c>
      <c r="O55" s="138">
        <f t="shared" ref="O55:O62" si="22">L55-I55</f>
        <v>0</v>
      </c>
      <c r="P55" s="139">
        <f t="shared" ref="P55:P62" si="23">N55-K55</f>
        <v>-93.891606359038519</v>
      </c>
      <c r="Q55" s="140">
        <f t="shared" ref="Q55:Q62" si="24">N55/K55</f>
        <v>0.90665746736235941</v>
      </c>
      <c r="R55" s="304"/>
      <c r="S55" s="141">
        <v>0.25</v>
      </c>
      <c r="T55" s="142">
        <v>0.50543981481481493</v>
      </c>
      <c r="U55" s="143"/>
      <c r="V55" s="165"/>
      <c r="W55" s="98"/>
      <c r="X55" s="68"/>
      <c r="Y55" s="290"/>
      <c r="Z55" s="291"/>
      <c r="AA55" s="167">
        <f t="shared" ref="AA55:AA62" si="25">M55-J55</f>
        <v>-319.2314616207309</v>
      </c>
      <c r="AB55" s="140">
        <f t="shared" ref="AB55:AB62" si="26">M55/J55</f>
        <v>0.90665746736235941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910</v>
      </c>
      <c r="G56" s="147">
        <f t="shared" ref="G56:G62" si="27">E56*F56</f>
        <v>22777.3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3234.0261454594452</v>
      </c>
      <c r="N56" s="151">
        <f t="shared" si="21"/>
        <v>646.80522909188903</v>
      </c>
      <c r="O56" s="153">
        <f t="shared" si="22"/>
        <v>0</v>
      </c>
      <c r="P56" s="154">
        <f t="shared" si="23"/>
        <v>-73.194770908110968</v>
      </c>
      <c r="Q56" s="155">
        <f t="shared" si="24"/>
        <v>0.89834059596095694</v>
      </c>
      <c r="R56" s="302">
        <f>Q72</f>
        <v>0.90146242527554832</v>
      </c>
      <c r="S56" s="156">
        <v>0.25</v>
      </c>
      <c r="T56" s="157">
        <v>0.26171296296296298</v>
      </c>
      <c r="U56" s="158"/>
      <c r="V56" s="159">
        <v>16.882980391688577</v>
      </c>
      <c r="W56" s="157"/>
      <c r="X56" s="168"/>
      <c r="Y56" s="305"/>
      <c r="Z56" s="306"/>
      <c r="AA56" s="114">
        <f t="shared" si="25"/>
        <v>-365.97385454055484</v>
      </c>
      <c r="AB56" s="155">
        <f t="shared" si="26"/>
        <v>0.89834059596095694</v>
      </c>
      <c r="AC56" s="307">
        <f>AB72</f>
        <v>0.90146242527554832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1339</v>
      </c>
      <c r="G57" s="102">
        <f t="shared" si="27"/>
        <v>27744.079999999998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3232.0383578594528</v>
      </c>
      <c r="N57" s="105">
        <f t="shared" si="21"/>
        <v>1077.3461192864843</v>
      </c>
      <c r="O57" s="107">
        <f t="shared" si="22"/>
        <v>0</v>
      </c>
      <c r="P57" s="108">
        <f t="shared" si="23"/>
        <v>-122.65388071351572</v>
      </c>
      <c r="Q57" s="109">
        <f t="shared" si="24"/>
        <v>0.89778843273873687</v>
      </c>
      <c r="R57" s="303"/>
      <c r="S57" s="46">
        <v>0.27152777777777781</v>
      </c>
      <c r="T57" s="47">
        <v>0.28878472222222223</v>
      </c>
      <c r="U57" s="110">
        <v>15</v>
      </c>
      <c r="V57" s="111">
        <v>24.85737825624334</v>
      </c>
      <c r="W57" s="112"/>
      <c r="X57" s="13"/>
      <c r="Y57" s="294"/>
      <c r="Z57" s="295"/>
      <c r="AA57" s="116">
        <f t="shared" si="25"/>
        <v>-367.96164214054716</v>
      </c>
      <c r="AB57" s="109">
        <f t="shared" si="26"/>
        <v>0.89778843273873687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2134</v>
      </c>
      <c r="G58" s="102">
        <f t="shared" si="27"/>
        <v>38796.120000000003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3235.2756310719201</v>
      </c>
      <c r="N58" s="105">
        <f t="shared" si="21"/>
        <v>1078.4252103573067</v>
      </c>
      <c r="O58" s="107">
        <f t="shared" si="22"/>
        <v>0</v>
      </c>
      <c r="P58" s="108">
        <f t="shared" si="23"/>
        <v>-121.5747896426933</v>
      </c>
      <c r="Q58" s="109">
        <f t="shared" si="24"/>
        <v>0.89868767529775562</v>
      </c>
      <c r="R58" s="303"/>
      <c r="S58" s="46">
        <v>0.29861111111111116</v>
      </c>
      <c r="T58" s="47">
        <v>0.326087962962963</v>
      </c>
      <c r="U58" s="110">
        <v>15</v>
      </c>
      <c r="V58" s="111">
        <v>39.576226139835093</v>
      </c>
      <c r="W58" s="112"/>
      <c r="X58" s="13"/>
      <c r="Y58" s="294"/>
      <c r="Z58" s="295"/>
      <c r="AA58" s="116">
        <f t="shared" si="25"/>
        <v>-364.72436892807991</v>
      </c>
      <c r="AB58" s="109">
        <f t="shared" si="26"/>
        <v>0.89868767529775562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1775</v>
      </c>
      <c r="G59" s="102">
        <f t="shared" si="27"/>
        <v>53250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3235.4706743701645</v>
      </c>
      <c r="N59" s="105">
        <f t="shared" si="21"/>
        <v>808.86766859254112</v>
      </c>
      <c r="O59" s="107">
        <f t="shared" si="22"/>
        <v>0</v>
      </c>
      <c r="P59" s="108">
        <f t="shared" si="23"/>
        <v>-91.132331407458878</v>
      </c>
      <c r="Q59" s="109">
        <f t="shared" si="24"/>
        <v>0.89874185399171236</v>
      </c>
      <c r="R59" s="303"/>
      <c r="S59" s="46">
        <v>0.33611111111111119</v>
      </c>
      <c r="T59" s="47">
        <v>0.35895833333333343</v>
      </c>
      <c r="U59" s="110">
        <v>15</v>
      </c>
      <c r="V59" s="111">
        <v>32.916385502623015</v>
      </c>
      <c r="W59" s="112"/>
      <c r="X59" s="115"/>
      <c r="Y59" s="294"/>
      <c r="Z59" s="295"/>
      <c r="AA59" s="116">
        <f t="shared" si="25"/>
        <v>-364.52932562983551</v>
      </c>
      <c r="AB59" s="109">
        <f t="shared" si="26"/>
        <v>0.89874185399171236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1474</v>
      </c>
      <c r="G60" s="102">
        <f t="shared" si="27"/>
        <v>44220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3034.2809859573131</v>
      </c>
      <c r="N60" s="105">
        <f t="shared" si="21"/>
        <v>758.57024648932827</v>
      </c>
      <c r="O60" s="107">
        <f t="shared" si="22"/>
        <v>0</v>
      </c>
      <c r="P60" s="108">
        <f t="shared" si="23"/>
        <v>-66.429753510671731</v>
      </c>
      <c r="Q60" s="109">
        <f t="shared" si="24"/>
        <v>0.91947908665373124</v>
      </c>
      <c r="R60" s="303"/>
      <c r="S60" s="46">
        <v>0.36875000000000008</v>
      </c>
      <c r="T60" s="47">
        <v>0.38898148148148154</v>
      </c>
      <c r="U60" s="110">
        <v>15</v>
      </c>
      <c r="V60" s="111">
        <v>29.146938075050176</v>
      </c>
      <c r="W60" s="112"/>
      <c r="X60" s="115"/>
      <c r="Y60" s="294"/>
      <c r="Z60" s="295"/>
      <c r="AA60" s="116">
        <f t="shared" si="25"/>
        <v>-265.71901404268692</v>
      </c>
      <c r="AB60" s="109">
        <f t="shared" si="26"/>
        <v>0.91947908665373124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2286</v>
      </c>
      <c r="G61" s="120">
        <f t="shared" si="27"/>
        <v>62819.28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3236.7658765915885</v>
      </c>
      <c r="N61" s="105">
        <f t="shared" si="21"/>
        <v>647.35317531831765</v>
      </c>
      <c r="O61" s="107">
        <f t="shared" si="22"/>
        <v>0</v>
      </c>
      <c r="P61" s="108">
        <f t="shared" si="23"/>
        <v>-72.646824681682347</v>
      </c>
      <c r="Q61" s="109">
        <f t="shared" si="24"/>
        <v>0.89910163238655227</v>
      </c>
      <c r="R61" s="303"/>
      <c r="S61" s="46">
        <v>0.39930555555555564</v>
      </c>
      <c r="T61" s="119">
        <v>0.42872685185185194</v>
      </c>
      <c r="U61" s="110">
        <v>14.866666666666699</v>
      </c>
      <c r="V61" s="111">
        <v>42.375632106092766</v>
      </c>
      <c r="W61" s="112"/>
      <c r="X61" s="49"/>
      <c r="Y61" s="294"/>
      <c r="Z61" s="295"/>
      <c r="AA61" s="116">
        <f t="shared" si="25"/>
        <v>-363.23412340841151</v>
      </c>
      <c r="AB61" s="109">
        <f t="shared" si="26"/>
        <v>0.89910163238655239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5609</v>
      </c>
      <c r="G62" s="120">
        <f t="shared" si="27"/>
        <v>93445.94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3238.556718051268</v>
      </c>
      <c r="N62" s="105">
        <f t="shared" si="21"/>
        <v>647.71134361025361</v>
      </c>
      <c r="O62" s="122">
        <f t="shared" si="22"/>
        <v>0</v>
      </c>
      <c r="P62" s="123">
        <f t="shared" si="23"/>
        <v>-72.288656389746393</v>
      </c>
      <c r="Q62" s="124">
        <f t="shared" si="24"/>
        <v>0.8995990883475744</v>
      </c>
      <c r="R62" s="303"/>
      <c r="S62" s="46">
        <v>0.43888888888888899</v>
      </c>
      <c r="T62" s="119">
        <v>0.51104166666666673</v>
      </c>
      <c r="U62" s="110">
        <v>14.633333333333356</v>
      </c>
      <c r="V62" s="111">
        <v>103.91666081503915</v>
      </c>
      <c r="W62" s="112"/>
      <c r="X62" s="115"/>
      <c r="Y62" s="294"/>
      <c r="Z62" s="295"/>
      <c r="AA62" s="116">
        <f t="shared" si="25"/>
        <v>-361.44328194873196</v>
      </c>
      <c r="AB62" s="109">
        <f t="shared" si="26"/>
        <v>0.8995990883475744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3206.6306270515934</v>
      </c>
      <c r="N72" s="137">
        <f>M72/L72</f>
        <v>774.01428928831558</v>
      </c>
      <c r="O72" s="138">
        <f>L72-I72</f>
        <v>0</v>
      </c>
      <c r="P72" s="139">
        <f>N72-K72</f>
        <v>-84.606400366856747</v>
      </c>
      <c r="Q72" s="140">
        <f>N72/K72</f>
        <v>0.90146242527554832</v>
      </c>
      <c r="R72" s="304"/>
      <c r="S72" s="141">
        <v>0.25</v>
      </c>
      <c r="T72" s="142">
        <v>0.51104166666666673</v>
      </c>
      <c r="U72" s="143"/>
      <c r="V72" s="165"/>
      <c r="W72" s="166"/>
      <c r="X72" s="137"/>
      <c r="Y72" s="290"/>
      <c r="Z72" s="291"/>
      <c r="AA72" s="167">
        <f>M72-J72</f>
        <v>-350.51223009126397</v>
      </c>
      <c r="AB72" s="140">
        <f>M72/J72</f>
        <v>0.90146242527554832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1455</v>
      </c>
      <c r="G73" s="147">
        <f t="shared" ref="G73:G75" si="32">E73*F73</f>
        <v>41569.35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3119.689664544806</v>
      </c>
      <c r="N73" s="151">
        <f>M73/L73</f>
        <v>259.97413871206714</v>
      </c>
      <c r="O73" s="153">
        <f>L73-I73</f>
        <v>0</v>
      </c>
      <c r="P73" s="154">
        <f>N73-K73</f>
        <v>-40.025861287932855</v>
      </c>
      <c r="Q73" s="155">
        <f>N73/K73</f>
        <v>0.86658046237355713</v>
      </c>
      <c r="R73" s="302">
        <f>Q89</f>
        <v>0.89320346256498007</v>
      </c>
      <c r="S73" s="156">
        <v>0.72916666666666663</v>
      </c>
      <c r="T73" s="157">
        <v>0.74859953703703697</v>
      </c>
      <c r="U73" s="158"/>
      <c r="V73" s="159">
        <v>27.983552656587058</v>
      </c>
      <c r="W73" s="157"/>
      <c r="X73" s="168"/>
      <c r="Y73" s="305"/>
      <c r="Z73" s="306"/>
      <c r="AA73" s="114">
        <f>M73-J73</f>
        <v>-480.31033545519404</v>
      </c>
      <c r="AB73" s="155">
        <f>M73/J73</f>
        <v>0.86658046237355724</v>
      </c>
      <c r="AC73" s="307">
        <f>AB89</f>
        <v>0.89320346256498007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409</v>
      </c>
      <c r="G74" s="102">
        <f t="shared" si="32"/>
        <v>7243.39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3264.1284127400922</v>
      </c>
      <c r="N74" s="105">
        <f>M74/L74</f>
        <v>652.82568254801845</v>
      </c>
      <c r="O74" s="107">
        <f>L74-I74</f>
        <v>0</v>
      </c>
      <c r="P74" s="108">
        <f>N74-K74</f>
        <v>-67.174317451981551</v>
      </c>
      <c r="Q74" s="109">
        <f>N74/K74</f>
        <v>0.90670233687224788</v>
      </c>
      <c r="R74" s="303"/>
      <c r="S74" s="46">
        <v>0.75208333333333333</v>
      </c>
      <c r="T74" s="47">
        <v>0.75730324074074074</v>
      </c>
      <c r="U74" s="110">
        <v>5.0166666666667581</v>
      </c>
      <c r="V74" s="111">
        <v>7.5180865753378097</v>
      </c>
      <c r="W74" s="112"/>
      <c r="X74" s="13"/>
      <c r="Y74" s="294"/>
      <c r="Z74" s="295"/>
      <c r="AA74" s="116">
        <f>M74-J74</f>
        <v>-335.87158725990776</v>
      </c>
      <c r="AB74" s="109">
        <f>M74/J74</f>
        <v>0.90670233687224788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1036</v>
      </c>
      <c r="G75" s="102">
        <f t="shared" si="32"/>
        <v>19601.120000000003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3262.7793184168859</v>
      </c>
      <c r="N75" s="105">
        <f>M75/L75</f>
        <v>652.5558636833772</v>
      </c>
      <c r="O75" s="107">
        <f>L75-I75</f>
        <v>0</v>
      </c>
      <c r="P75" s="108">
        <f>N75-K75</f>
        <v>-67.444136316622803</v>
      </c>
      <c r="Q75" s="109">
        <f>N75/K75</f>
        <v>0.90632758844913497</v>
      </c>
      <c r="R75" s="303"/>
      <c r="S75" s="46">
        <v>0.76041666666666663</v>
      </c>
      <c r="T75" s="47">
        <v>0.77364583333333325</v>
      </c>
      <c r="U75" s="110">
        <v>5</v>
      </c>
      <c r="V75" s="111">
        <v>19.051242494132364</v>
      </c>
      <c r="W75" s="112"/>
      <c r="X75" s="13"/>
      <c r="Y75" s="294"/>
      <c r="Z75" s="295"/>
      <c r="AA75" s="116">
        <f>M75-J75</f>
        <v>-337.22068158311413</v>
      </c>
      <c r="AB75" s="109">
        <f>M75/J75</f>
        <v>0.90632758844913497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3215.5324652339282</v>
      </c>
      <c r="N89" s="137">
        <f t="shared" ref="N89:N95" si="36">M89/L89</f>
        <v>438.4816998046266</v>
      </c>
      <c r="O89" s="138">
        <f t="shared" ref="O89:O95" si="37">L89-I89</f>
        <v>0</v>
      </c>
      <c r="P89" s="139">
        <f t="shared" ref="P89:P95" si="38">N89-K89</f>
        <v>-52.427391104464334</v>
      </c>
      <c r="Q89" s="140">
        <f t="shared" ref="Q89:Q95" si="39">N89/K89</f>
        <v>0.89320346256498007</v>
      </c>
      <c r="R89" s="304"/>
      <c r="S89" s="141">
        <v>0.72916666666666663</v>
      </c>
      <c r="T89" s="142">
        <v>0.77364583333333325</v>
      </c>
      <c r="U89" s="143"/>
      <c r="V89" s="165"/>
      <c r="W89" s="166"/>
      <c r="X89" s="137"/>
      <c r="Y89" s="290"/>
      <c r="Z89" s="291"/>
      <c r="AA89" s="167">
        <f t="shared" ref="AA89:AA95" si="40">M89-J89</f>
        <v>-384.46753476607182</v>
      </c>
      <c r="AB89" s="140">
        <f t="shared" ref="AB89:AB95" si="41">M89/J89</f>
        <v>0.89320346256498007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461</v>
      </c>
      <c r="G90" s="147">
        <f t="shared" ref="G90:G95" si="42">E90*F90</f>
        <v>10727.47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 t="shared" ref="M90:M95" si="43">F90/V90*60</f>
        <v>2756.4677700017501</v>
      </c>
      <c r="N90" s="151">
        <f t="shared" si="36"/>
        <v>551.29355400035001</v>
      </c>
      <c r="O90" s="153">
        <f t="shared" si="37"/>
        <v>0</v>
      </c>
      <c r="P90" s="154">
        <f t="shared" si="38"/>
        <v>-48.706445999649986</v>
      </c>
      <c r="Q90" s="155">
        <f t="shared" si="39"/>
        <v>0.91882259000058331</v>
      </c>
      <c r="R90" s="302">
        <f>Q106</f>
        <v>0.90579433233401641</v>
      </c>
      <c r="S90" s="156">
        <v>0.70833333333333337</v>
      </c>
      <c r="T90" s="157">
        <v>0.71530092592592598</v>
      </c>
      <c r="U90" s="158"/>
      <c r="V90" s="159">
        <v>10.0345813221616</v>
      </c>
      <c r="W90" s="160"/>
      <c r="X90" s="161"/>
      <c r="Y90" s="305"/>
      <c r="Z90" s="306"/>
      <c r="AA90" s="114">
        <f t="shared" si="40"/>
        <v>-243.53222999824993</v>
      </c>
      <c r="AB90" s="155">
        <f t="shared" si="41"/>
        <v>0.91882259000058331</v>
      </c>
      <c r="AC90" s="307">
        <f>AB106</f>
        <v>0.90579433233401641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1335</v>
      </c>
      <c r="G91" s="102">
        <f t="shared" si="42"/>
        <v>32760.899999999998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 t="shared" si="43"/>
        <v>2757.726255044216</v>
      </c>
      <c r="N91" s="105">
        <f t="shared" si="36"/>
        <v>689.43156376105401</v>
      </c>
      <c r="O91" s="107">
        <f t="shared" si="37"/>
        <v>0</v>
      </c>
      <c r="P91" s="108">
        <f t="shared" si="38"/>
        <v>-60.568436238945992</v>
      </c>
      <c r="Q91" s="109">
        <f t="shared" si="39"/>
        <v>0.9192420850147387</v>
      </c>
      <c r="R91" s="303"/>
      <c r="S91" s="46">
        <v>0.71875</v>
      </c>
      <c r="T91" s="47">
        <v>0.73891203703703701</v>
      </c>
      <c r="U91" s="110">
        <v>4.9666666666665904</v>
      </c>
      <c r="V91" s="111">
        <v>29.045667550753951</v>
      </c>
      <c r="W91" s="112"/>
      <c r="X91" s="115"/>
      <c r="Y91" s="294"/>
      <c r="Z91" s="295"/>
      <c r="AA91" s="116">
        <f t="shared" si="40"/>
        <v>-242.27374495578397</v>
      </c>
      <c r="AB91" s="109">
        <f t="shared" si="41"/>
        <v>0.9192420850147387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1206</v>
      </c>
      <c r="G92" s="102">
        <f t="shared" si="42"/>
        <v>29341.98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 t="shared" si="43"/>
        <v>2759.3950725705663</v>
      </c>
      <c r="N92" s="105">
        <f t="shared" si="36"/>
        <v>689.84876814264157</v>
      </c>
      <c r="O92" s="107">
        <f t="shared" si="37"/>
        <v>0</v>
      </c>
      <c r="P92" s="108">
        <f t="shared" si="38"/>
        <v>-60.151231857358425</v>
      </c>
      <c r="Q92" s="109">
        <f t="shared" si="39"/>
        <v>0.91979835752352213</v>
      </c>
      <c r="R92" s="303"/>
      <c r="S92" s="46">
        <v>0.74236111111111114</v>
      </c>
      <c r="T92" s="47">
        <v>0.76056712962962969</v>
      </c>
      <c r="U92" s="110">
        <v>4.9666666666667503</v>
      </c>
      <c r="V92" s="111">
        <v>26.223138802879603</v>
      </c>
      <c r="W92" s="112"/>
      <c r="X92" s="115"/>
      <c r="Y92" s="294"/>
      <c r="Z92" s="295"/>
      <c r="AA92" s="116">
        <f t="shared" si="40"/>
        <v>-240.6049274294337</v>
      </c>
      <c r="AB92" s="109">
        <f t="shared" si="41"/>
        <v>0.91979835752352213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1552</v>
      </c>
      <c r="G93" s="102">
        <f t="shared" si="42"/>
        <v>27765.280000000002</v>
      </c>
      <c r="H93" s="26">
        <v>2</v>
      </c>
      <c r="I93" s="103">
        <v>4</v>
      </c>
      <c r="J93" s="104">
        <v>3300</v>
      </c>
      <c r="K93" s="105">
        <f t="shared" si="44"/>
        <v>825</v>
      </c>
      <c r="L93" s="106">
        <v>4</v>
      </c>
      <c r="M93" s="104">
        <f t="shared" si="43"/>
        <v>3032.6645350237141</v>
      </c>
      <c r="N93" s="105">
        <f t="shared" si="36"/>
        <v>758.16613375592851</v>
      </c>
      <c r="O93" s="107">
        <f t="shared" si="37"/>
        <v>0</v>
      </c>
      <c r="P93" s="108">
        <f t="shared" si="38"/>
        <v>-66.833866244071487</v>
      </c>
      <c r="Q93" s="109">
        <f t="shared" si="39"/>
        <v>0.91898925303748913</v>
      </c>
      <c r="R93" s="303"/>
      <c r="S93" s="46">
        <v>0.76388888888888895</v>
      </c>
      <c r="T93" s="47">
        <v>0.7852083333333334</v>
      </c>
      <c r="U93" s="110">
        <v>4.783333333333335</v>
      </c>
      <c r="V93" s="111">
        <v>30.705671176146701</v>
      </c>
      <c r="W93" s="112"/>
      <c r="X93" s="115"/>
      <c r="Y93" s="294"/>
      <c r="Z93" s="295"/>
      <c r="AA93" s="116">
        <f t="shared" si="40"/>
        <v>-267.33546497628595</v>
      </c>
      <c r="AB93" s="109">
        <f t="shared" si="41"/>
        <v>0.91898925303748913</v>
      </c>
      <c r="AC93" s="308"/>
    </row>
    <row r="94" spans="1:29" ht="15.75" customHeight="1">
      <c r="A94" s="298"/>
      <c r="B94" s="99" t="s">
        <v>118</v>
      </c>
      <c r="C94" s="292" t="s">
        <v>260</v>
      </c>
      <c r="D94" s="293"/>
      <c r="E94" s="100">
        <v>22.32</v>
      </c>
      <c r="F94" s="101">
        <v>4406</v>
      </c>
      <c r="G94" s="102">
        <f t="shared" si="42"/>
        <v>98341.92</v>
      </c>
      <c r="H94" s="13"/>
      <c r="I94" s="103">
        <v>5</v>
      </c>
      <c r="J94" s="104">
        <v>3300</v>
      </c>
      <c r="K94" s="105">
        <f t="shared" si="44"/>
        <v>660</v>
      </c>
      <c r="L94" s="106">
        <v>5</v>
      </c>
      <c r="M94" s="104">
        <f t="shared" si="43"/>
        <v>2782.5687400000011</v>
      </c>
      <c r="N94" s="105">
        <f t="shared" si="36"/>
        <v>556.51374800000019</v>
      </c>
      <c r="O94" s="107">
        <f t="shared" si="37"/>
        <v>0</v>
      </c>
      <c r="P94" s="108">
        <f t="shared" si="38"/>
        <v>-103.48625199999981</v>
      </c>
      <c r="Q94" s="109">
        <f t="shared" si="39"/>
        <v>0.84320264848484883</v>
      </c>
      <c r="R94" s="303"/>
      <c r="S94" s="46">
        <v>0.78819444444444453</v>
      </c>
      <c r="T94" s="47">
        <v>0.85416666666666674</v>
      </c>
      <c r="U94" s="110">
        <v>5</v>
      </c>
      <c r="V94" s="111">
        <v>95.005739193346898</v>
      </c>
      <c r="W94" s="112"/>
      <c r="X94" s="115"/>
      <c r="Y94" s="294"/>
      <c r="Z94" s="295"/>
      <c r="AA94" s="116">
        <f t="shared" si="40"/>
        <v>-517.43125999999893</v>
      </c>
      <c r="AB94" s="109">
        <f t="shared" si="41"/>
        <v>0.84320264848484883</v>
      </c>
      <c r="AC94" s="308"/>
    </row>
    <row r="95" spans="1:29" ht="15.75" customHeight="1">
      <c r="A95" s="298"/>
      <c r="B95" s="99" t="s">
        <v>118</v>
      </c>
      <c r="C95" s="292" t="s">
        <v>138</v>
      </c>
      <c r="D95" s="293"/>
      <c r="E95" s="100">
        <v>17.89</v>
      </c>
      <c r="F95" s="101">
        <v>4172</v>
      </c>
      <c r="G95" s="120">
        <f t="shared" si="42"/>
        <v>74637.08</v>
      </c>
      <c r="H95" s="121"/>
      <c r="I95" s="103">
        <v>4</v>
      </c>
      <c r="J95" s="104">
        <v>3300</v>
      </c>
      <c r="K95" s="105">
        <f t="shared" si="44"/>
        <v>825</v>
      </c>
      <c r="L95" s="106">
        <v>4</v>
      </c>
      <c r="M95" s="104">
        <f t="shared" si="43"/>
        <v>3030.6905084726623</v>
      </c>
      <c r="N95" s="105">
        <f t="shared" si="36"/>
        <v>757.67262711816556</v>
      </c>
      <c r="O95" s="107">
        <f t="shared" si="37"/>
        <v>0</v>
      </c>
      <c r="P95" s="108">
        <f t="shared" si="38"/>
        <v>-67.327372881834435</v>
      </c>
      <c r="Q95" s="109">
        <f t="shared" si="39"/>
        <v>0.91839106317353403</v>
      </c>
      <c r="R95" s="303"/>
      <c r="S95" s="46">
        <v>0.85833333333333339</v>
      </c>
      <c r="T95" s="119">
        <v>0.91568287037037044</v>
      </c>
      <c r="U95" s="110">
        <v>5.9999999999999787</v>
      </c>
      <c r="V95" s="111">
        <v>82.595038754435706</v>
      </c>
      <c r="W95" s="112"/>
      <c r="X95" s="115"/>
      <c r="Y95" s="294"/>
      <c r="Z95" s="295"/>
      <c r="AA95" s="116">
        <f t="shared" si="40"/>
        <v>-269.30949152733774</v>
      </c>
      <c r="AB95" s="109">
        <f t="shared" si="41"/>
        <v>0.91839106317353403</v>
      </c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4.333333333333333</v>
      </c>
      <c r="J106" s="136">
        <f t="shared" si="45"/>
        <v>3150</v>
      </c>
      <c r="K106" s="137">
        <f t="shared" ref="K106" si="46">J106/I106</f>
        <v>726.92307692307702</v>
      </c>
      <c r="L106" s="135">
        <f t="shared" ref="L106:M106" si="47">AVERAGE(L90:L105)</f>
        <v>4.333333333333333</v>
      </c>
      <c r="M106" s="136">
        <f t="shared" si="47"/>
        <v>2853.2521468521518</v>
      </c>
      <c r="N106" s="137">
        <f t="shared" ref="N106:N113" si="48">M106/L106</f>
        <v>658.44280311972739</v>
      </c>
      <c r="O106" s="138">
        <f t="shared" ref="O106:O113" si="49">L106-I106</f>
        <v>0</v>
      </c>
      <c r="P106" s="139">
        <f t="shared" ref="P106:P113" si="50">N106-K106</f>
        <v>-68.480273803349633</v>
      </c>
      <c r="Q106" s="140">
        <f t="shared" ref="Q106:Q113" si="51">N106/K106</f>
        <v>0.90579433233401641</v>
      </c>
      <c r="R106" s="304"/>
      <c r="S106" s="141">
        <v>0.70833333333333337</v>
      </c>
      <c r="T106" s="142">
        <v>0.91568287037037044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-296.74785314784822</v>
      </c>
      <c r="AB106" s="140">
        <f t="shared" ref="AB106:AB113" si="53">M106/J106</f>
        <v>0.90579433233401641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655</v>
      </c>
      <c r="G107" s="147">
        <f t="shared" ref="G107:G113" si="54">E107*F107</f>
        <v>11907.9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2757.7036266088435</v>
      </c>
      <c r="N107" s="151">
        <f t="shared" si="48"/>
        <v>919.23454220294786</v>
      </c>
      <c r="O107" s="153">
        <f t="shared" si="49"/>
        <v>0</v>
      </c>
      <c r="P107" s="154">
        <f t="shared" si="50"/>
        <v>-80.765457797052136</v>
      </c>
      <c r="Q107" s="155">
        <f t="shared" si="51"/>
        <v>0.91923454220294787</v>
      </c>
      <c r="R107" s="302">
        <f>Q123</f>
        <v>0.90996196195811885</v>
      </c>
      <c r="S107" s="156">
        <v>0.73125000000000007</v>
      </c>
      <c r="T107" s="157">
        <v>0.74114583333333339</v>
      </c>
      <c r="U107" s="158"/>
      <c r="V107" s="159">
        <v>14.250987532089272</v>
      </c>
      <c r="W107" s="160"/>
      <c r="X107" s="161"/>
      <c r="Y107" s="305"/>
      <c r="Z107" s="306"/>
      <c r="AA107" s="114">
        <f t="shared" si="52"/>
        <v>-242.29637339115652</v>
      </c>
      <c r="AB107" s="155">
        <f t="shared" si="53"/>
        <v>0.91923454220294787</v>
      </c>
      <c r="AC107" s="307">
        <f>AB123</f>
        <v>0.90996196195811885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1282</v>
      </c>
      <c r="G108" s="102">
        <f t="shared" si="54"/>
        <v>23306.76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3234.5246169944908</v>
      </c>
      <c r="N108" s="105">
        <f t="shared" si="48"/>
        <v>1078.174872331497</v>
      </c>
      <c r="O108" s="107">
        <f t="shared" si="49"/>
        <v>0</v>
      </c>
      <c r="P108" s="108">
        <f t="shared" si="50"/>
        <v>-121.825127668503</v>
      </c>
      <c r="Q108" s="109">
        <f t="shared" si="51"/>
        <v>0.89847906027624747</v>
      </c>
      <c r="R108" s="303"/>
      <c r="S108" s="46">
        <v>0.75138888888888888</v>
      </c>
      <c r="T108" s="47">
        <v>0.7678935185185185</v>
      </c>
      <c r="U108" s="110">
        <v>14.749999999999908</v>
      </c>
      <c r="V108" s="111">
        <v>23.780928917917404</v>
      </c>
      <c r="W108" s="112"/>
      <c r="X108" s="115"/>
      <c r="Y108" s="294"/>
      <c r="Z108" s="295"/>
      <c r="AA108" s="116">
        <f t="shared" si="52"/>
        <v>-365.47538300550923</v>
      </c>
      <c r="AB108" s="109">
        <f t="shared" si="53"/>
        <v>0.89847906027624747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2337</v>
      </c>
      <c r="G109" s="102">
        <f t="shared" si="54"/>
        <v>32788.11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2761.0401003867801</v>
      </c>
      <c r="N109" s="105">
        <f t="shared" si="48"/>
        <v>920.34670012892673</v>
      </c>
      <c r="O109" s="107">
        <f t="shared" si="49"/>
        <v>0</v>
      </c>
      <c r="P109" s="108">
        <f t="shared" si="50"/>
        <v>-79.653299871073273</v>
      </c>
      <c r="Q109" s="109">
        <f t="shared" si="51"/>
        <v>0.92034670012892672</v>
      </c>
      <c r="R109" s="303"/>
      <c r="S109" s="46">
        <v>0.77777777777777779</v>
      </c>
      <c r="T109" s="47">
        <v>0.81304398148148149</v>
      </c>
      <c r="U109" s="110">
        <v>15</v>
      </c>
      <c r="V109" s="111">
        <v>50.785209523163864</v>
      </c>
      <c r="W109" s="112"/>
      <c r="X109" s="115"/>
      <c r="Y109" s="294"/>
      <c r="Z109" s="295"/>
      <c r="AA109" s="116">
        <f t="shared" si="52"/>
        <v>-238.95989961321993</v>
      </c>
      <c r="AB109" s="109">
        <f t="shared" si="53"/>
        <v>0.92034670012892672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2819</v>
      </c>
      <c r="G110" s="102">
        <f t="shared" si="54"/>
        <v>40255.32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3237.5603308296845</v>
      </c>
      <c r="N110" s="105">
        <f t="shared" si="48"/>
        <v>1079.1867769432281</v>
      </c>
      <c r="O110" s="107">
        <f t="shared" si="49"/>
        <v>0</v>
      </c>
      <c r="P110" s="108">
        <f t="shared" si="50"/>
        <v>-120.8132230567719</v>
      </c>
      <c r="Q110" s="109">
        <f t="shared" si="51"/>
        <v>0.8993223141193567</v>
      </c>
      <c r="R110" s="303"/>
      <c r="S110" s="46">
        <v>0.82291666666666663</v>
      </c>
      <c r="T110" s="47">
        <v>0.85918981481481482</v>
      </c>
      <c r="U110" s="110">
        <v>15</v>
      </c>
      <c r="V110" s="111">
        <v>52.243041894652428</v>
      </c>
      <c r="W110" s="112"/>
      <c r="X110" s="115"/>
      <c r="Y110" s="294"/>
      <c r="Z110" s="295"/>
      <c r="AA110" s="116">
        <f t="shared" si="52"/>
        <v>-362.43966917031548</v>
      </c>
      <c r="AB110" s="109">
        <f t="shared" si="53"/>
        <v>0.89932231411935681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1427</v>
      </c>
      <c r="G111" s="102">
        <f t="shared" si="54"/>
        <v>25942.86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2757.703626608843</v>
      </c>
      <c r="N111" s="105">
        <f t="shared" si="48"/>
        <v>919.23454220294764</v>
      </c>
      <c r="O111" s="107">
        <f t="shared" si="49"/>
        <v>0</v>
      </c>
      <c r="P111" s="108">
        <f t="shared" si="50"/>
        <v>-80.765457797052363</v>
      </c>
      <c r="Q111" s="109">
        <f t="shared" si="51"/>
        <v>0.91923454220294765</v>
      </c>
      <c r="R111" s="303"/>
      <c r="S111" s="46">
        <v>0.86944444444444435</v>
      </c>
      <c r="T111" s="47">
        <v>0.89099537037037024</v>
      </c>
      <c r="U111" s="110">
        <v>14.766666666666524</v>
      </c>
      <c r="V111" s="111">
        <v>31.047571310368539</v>
      </c>
      <c r="W111" s="112"/>
      <c r="X111" s="115"/>
      <c r="Y111" s="294"/>
      <c r="Z111" s="295"/>
      <c r="AA111" s="116">
        <f t="shared" si="52"/>
        <v>-242.29637339115698</v>
      </c>
      <c r="AB111" s="109">
        <f t="shared" si="53"/>
        <v>0.91923454220294765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6185</v>
      </c>
      <c r="G112" s="120">
        <f t="shared" si="54"/>
        <v>86775.55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2761.0401003867801</v>
      </c>
      <c r="N112" s="105">
        <f t="shared" si="48"/>
        <v>920.34670012892673</v>
      </c>
      <c r="O112" s="107">
        <f t="shared" si="49"/>
        <v>0</v>
      </c>
      <c r="P112" s="108">
        <f t="shared" si="50"/>
        <v>-79.653299871073273</v>
      </c>
      <c r="Q112" s="109">
        <f t="shared" si="51"/>
        <v>0.92034670012892672</v>
      </c>
      <c r="R112" s="303"/>
      <c r="S112" s="46">
        <v>0.9013888888888888</v>
      </c>
      <c r="T112" s="119">
        <v>0.99472222222222217</v>
      </c>
      <c r="U112" s="110">
        <v>14.966666666666715</v>
      </c>
      <c r="V112" s="111">
        <v>134.40587115993517</v>
      </c>
      <c r="W112" s="112"/>
      <c r="X112" s="115"/>
      <c r="Y112" s="294"/>
      <c r="Z112" s="295"/>
      <c r="AA112" s="116">
        <f t="shared" si="52"/>
        <v>-238.95989961321993</v>
      </c>
      <c r="AB112" s="109">
        <f t="shared" si="53"/>
        <v>0.92034670012892672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7904</v>
      </c>
      <c r="G113" s="120">
        <f t="shared" si="54"/>
        <v>112869.12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3237.5603308296854</v>
      </c>
      <c r="N113" s="105">
        <f t="shared" si="48"/>
        <v>1079.1867769432286</v>
      </c>
      <c r="O113" s="122">
        <f t="shared" si="49"/>
        <v>0</v>
      </c>
      <c r="P113" s="123">
        <f t="shared" si="50"/>
        <v>-120.81322305677145</v>
      </c>
      <c r="Q113" s="124">
        <f t="shared" si="51"/>
        <v>0.89932231411935715</v>
      </c>
      <c r="R113" s="303"/>
      <c r="S113" s="46">
        <v>1.004861111111111</v>
      </c>
      <c r="T113" s="119">
        <v>1.1065740740740739</v>
      </c>
      <c r="U113" s="110">
        <v>14.599999999999884</v>
      </c>
      <c r="V113" s="111">
        <v>146.48066801537166</v>
      </c>
      <c r="W113" s="112"/>
      <c r="X113" s="115"/>
      <c r="Y113" s="294"/>
      <c r="Z113" s="295"/>
      <c r="AA113" s="116">
        <f t="shared" si="52"/>
        <v>-362.43966917031457</v>
      </c>
      <c r="AB113" s="109">
        <f t="shared" si="53"/>
        <v>0.89932231411935704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2963.8761046635873</v>
      </c>
      <c r="N123" s="137">
        <f t="shared" ref="N123:N135" si="59">M123/L123</f>
        <v>987.95870155452906</v>
      </c>
      <c r="O123" s="138">
        <f t="shared" ref="O123:O135" si="60">L123-I123</f>
        <v>0</v>
      </c>
      <c r="P123" s="139">
        <f t="shared" ref="P123:P135" si="61">N123-K123</f>
        <v>-97.755584159756722</v>
      </c>
      <c r="Q123" s="140">
        <f t="shared" ref="Q123:Q135" si="62">N123/K123</f>
        <v>0.90996196195811885</v>
      </c>
      <c r="R123" s="304"/>
      <c r="S123" s="141">
        <v>0.73125000000000007</v>
      </c>
      <c r="T123" s="142">
        <v>1.1065740740740739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-293.26675247927005</v>
      </c>
      <c r="AB123" s="140">
        <f t="shared" ref="AB123:AB135" si="64">M123/J123</f>
        <v>0.90996196195811885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476</v>
      </c>
      <c r="G124" s="147">
        <f t="shared" ref="G124:G135" si="65">E124*F124</f>
        <v>11914.28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3236.8687436999585</v>
      </c>
      <c r="N124" s="151">
        <f t="shared" si="59"/>
        <v>647.3737487399917</v>
      </c>
      <c r="O124" s="153">
        <f t="shared" si="60"/>
        <v>0</v>
      </c>
      <c r="P124" s="154">
        <f t="shared" si="61"/>
        <v>-72.626251260008303</v>
      </c>
      <c r="Q124" s="155">
        <f t="shared" si="62"/>
        <v>0.89913020658332177</v>
      </c>
      <c r="R124" s="302">
        <f>Q140</f>
        <v>0.89886295212426037</v>
      </c>
      <c r="S124" s="156">
        <v>0.73749999999999993</v>
      </c>
      <c r="T124" s="157">
        <v>0.74362268518518515</v>
      </c>
      <c r="U124" s="158"/>
      <c r="V124" s="159">
        <v>8.8233420201506227</v>
      </c>
      <c r="W124" s="157"/>
      <c r="X124" s="168"/>
      <c r="Y124" s="305"/>
      <c r="Z124" s="306"/>
      <c r="AA124" s="170">
        <f t="shared" si="63"/>
        <v>-363.13125630004151</v>
      </c>
      <c r="AB124" s="155">
        <f t="shared" si="64"/>
        <v>0.89913020658332177</v>
      </c>
      <c r="AC124" s="307">
        <f>AB140</f>
        <v>0.89886295212426037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468</v>
      </c>
      <c r="G125" s="102">
        <f t="shared" si="65"/>
        <v>7815.5999999999995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3232.763885427828</v>
      </c>
      <c r="N125" s="105">
        <f t="shared" si="59"/>
        <v>1077.5879618092761</v>
      </c>
      <c r="O125" s="107">
        <f t="shared" si="60"/>
        <v>0</v>
      </c>
      <c r="P125" s="108">
        <f t="shared" si="61"/>
        <v>-122.41203819072393</v>
      </c>
      <c r="Q125" s="109">
        <f t="shared" si="62"/>
        <v>0.89798996817439669</v>
      </c>
      <c r="R125" s="303"/>
      <c r="S125" s="46">
        <v>0.7534722222222221</v>
      </c>
      <c r="T125" s="47">
        <v>0.75950231481481467</v>
      </c>
      <c r="U125" s="110">
        <v>15</v>
      </c>
      <c r="V125" s="111">
        <v>8.6860658542292075</v>
      </c>
      <c r="W125" s="112"/>
      <c r="X125" s="13"/>
      <c r="Y125" s="294"/>
      <c r="Z125" s="295"/>
      <c r="AA125" s="171">
        <f t="shared" si="63"/>
        <v>-367.23611457217203</v>
      </c>
      <c r="AB125" s="109">
        <f t="shared" si="64"/>
        <v>0.89798996817439669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701</v>
      </c>
      <c r="G126" s="102">
        <f t="shared" si="65"/>
        <v>21030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3239.8627022921023</v>
      </c>
      <c r="N126" s="105">
        <f t="shared" si="59"/>
        <v>809.96567557302558</v>
      </c>
      <c r="O126" s="107">
        <f t="shared" si="60"/>
        <v>0</v>
      </c>
      <c r="P126" s="108">
        <f t="shared" si="61"/>
        <v>-90.034324426974422</v>
      </c>
      <c r="Q126" s="109">
        <f t="shared" si="62"/>
        <v>0.89996186174780624</v>
      </c>
      <c r="R126" s="303"/>
      <c r="S126" s="46">
        <v>0.76944444444444426</v>
      </c>
      <c r="T126" s="47">
        <v>0.77844907407407393</v>
      </c>
      <c r="U126" s="110">
        <v>15</v>
      </c>
      <c r="V126" s="111">
        <v>12.982031605920787</v>
      </c>
      <c r="W126" s="112"/>
      <c r="X126" s="13"/>
      <c r="Y126" s="294"/>
      <c r="Z126" s="295"/>
      <c r="AA126" s="171">
        <f t="shared" si="63"/>
        <v>-360.13729770789769</v>
      </c>
      <c r="AB126" s="109">
        <f t="shared" si="64"/>
        <v>0.89996186174780624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698</v>
      </c>
      <c r="G127" s="102">
        <f t="shared" si="65"/>
        <v>17324.36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3234.6331506730567</v>
      </c>
      <c r="N127" s="105">
        <f t="shared" si="59"/>
        <v>646.92663013461129</v>
      </c>
      <c r="O127" s="107">
        <f t="shared" si="60"/>
        <v>0</v>
      </c>
      <c r="P127" s="108">
        <f t="shared" si="61"/>
        <v>-73.073369865388713</v>
      </c>
      <c r="Q127" s="109">
        <f t="shared" si="62"/>
        <v>0.89850920852029348</v>
      </c>
      <c r="R127" s="303"/>
      <c r="S127" s="46">
        <v>0.7881944444444442</v>
      </c>
      <c r="T127" s="47">
        <v>0.79717592592592568</v>
      </c>
      <c r="U127" s="110">
        <v>15</v>
      </c>
      <c r="V127" s="111">
        <v>12.947372406446055</v>
      </c>
      <c r="W127" s="112"/>
      <c r="X127" s="13"/>
      <c r="Y127" s="294"/>
      <c r="Z127" s="295"/>
      <c r="AA127" s="171">
        <f t="shared" si="63"/>
        <v>-365.36684932694334</v>
      </c>
      <c r="AB127" s="109">
        <f t="shared" si="64"/>
        <v>0.89850920852029348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1062</v>
      </c>
      <c r="G128" s="102">
        <f t="shared" si="65"/>
        <v>19307.16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3237.6834114390854</v>
      </c>
      <c r="N128" s="105">
        <f t="shared" si="59"/>
        <v>1079.2278038130285</v>
      </c>
      <c r="O128" s="107">
        <f t="shared" si="60"/>
        <v>0</v>
      </c>
      <c r="P128" s="108">
        <f t="shared" si="61"/>
        <v>-120.77219618697154</v>
      </c>
      <c r="Q128" s="109">
        <f t="shared" si="62"/>
        <v>0.89935650317752369</v>
      </c>
      <c r="R128" s="303"/>
      <c r="S128" s="46">
        <v>0.80694444444444413</v>
      </c>
      <c r="T128" s="47">
        <v>0.82060185185185153</v>
      </c>
      <c r="U128" s="110">
        <v>15</v>
      </c>
      <c r="V128" s="111">
        <v>19.680738325084643</v>
      </c>
      <c r="W128" s="112"/>
      <c r="X128" s="115"/>
      <c r="Y128" s="294"/>
      <c r="Z128" s="295"/>
      <c r="AA128" s="171">
        <f t="shared" si="63"/>
        <v>-362.31658856091462</v>
      </c>
      <c r="AB128" s="109">
        <f t="shared" si="64"/>
        <v>0.89935650317752369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2354</v>
      </c>
      <c r="G129" s="120">
        <f t="shared" si="65"/>
        <v>39217.64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3233.6278723519918</v>
      </c>
      <c r="N129" s="105">
        <f t="shared" si="59"/>
        <v>646.72557447039833</v>
      </c>
      <c r="O129" s="107">
        <f t="shared" si="60"/>
        <v>0</v>
      </c>
      <c r="P129" s="108">
        <f t="shared" si="61"/>
        <v>-73.274425529601672</v>
      </c>
      <c r="Q129" s="109">
        <f t="shared" si="62"/>
        <v>0.89822996454221993</v>
      </c>
      <c r="R129" s="303"/>
      <c r="S129" s="46">
        <v>0.83055555555555516</v>
      </c>
      <c r="T129" s="119">
        <v>0.86087962962962927</v>
      </c>
      <c r="U129" s="110">
        <v>15</v>
      </c>
      <c r="V129" s="111">
        <v>43.67849535428099</v>
      </c>
      <c r="W129" s="112"/>
      <c r="X129" s="49"/>
      <c r="Y129" s="294"/>
      <c r="Z129" s="295"/>
      <c r="AA129" s="171">
        <f t="shared" si="63"/>
        <v>-366.37212764800825</v>
      </c>
      <c r="AB129" s="109">
        <f t="shared" si="64"/>
        <v>0.89822996454221993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1055</v>
      </c>
      <c r="G130" s="120">
        <f t="shared" si="65"/>
        <v>26406.65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3236.868743699958</v>
      </c>
      <c r="N130" s="105">
        <f t="shared" si="59"/>
        <v>647.37374873999158</v>
      </c>
      <c r="O130" s="122">
        <f t="shared" si="60"/>
        <v>0</v>
      </c>
      <c r="P130" s="123">
        <f t="shared" si="61"/>
        <v>-72.626251260008416</v>
      </c>
      <c r="Q130" s="124">
        <f t="shared" si="62"/>
        <v>0.89913020658332166</v>
      </c>
      <c r="R130" s="303"/>
      <c r="S130" s="46">
        <v>0.8708333333333329</v>
      </c>
      <c r="T130" s="119">
        <v>0.88440972222222181</v>
      </c>
      <c r="U130" s="110">
        <v>15</v>
      </c>
      <c r="V130" s="111">
        <v>19.555936620291824</v>
      </c>
      <c r="W130" s="112">
        <v>0.88440972222222181</v>
      </c>
      <c r="X130" s="115">
        <v>0.89444444444444393</v>
      </c>
      <c r="Y130" s="294"/>
      <c r="Z130" s="295"/>
      <c r="AA130" s="171">
        <f t="shared" si="63"/>
        <v>-363.13125630004197</v>
      </c>
      <c r="AB130" s="109">
        <f t="shared" si="64"/>
        <v>0.89913020658332166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993</v>
      </c>
      <c r="G131" s="120">
        <f t="shared" si="65"/>
        <v>16583.099999999999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3232.763885427828</v>
      </c>
      <c r="N131" s="105">
        <f t="shared" si="59"/>
        <v>1077.5879618092761</v>
      </c>
      <c r="O131" s="122">
        <f t="shared" si="60"/>
        <v>0</v>
      </c>
      <c r="P131" s="123">
        <f t="shared" si="61"/>
        <v>-122.41203819072393</v>
      </c>
      <c r="Q131" s="124">
        <f t="shared" si="62"/>
        <v>0.89798996817439669</v>
      </c>
      <c r="R131" s="303"/>
      <c r="S131" s="46">
        <v>0.89444444444444393</v>
      </c>
      <c r="T131" s="119">
        <v>0.90723379629629575</v>
      </c>
      <c r="U131" s="110">
        <v>15</v>
      </c>
      <c r="V131" s="111">
        <v>18.430049985576076</v>
      </c>
      <c r="W131" s="112"/>
      <c r="X131" s="115"/>
      <c r="Y131" s="294"/>
      <c r="Z131" s="295"/>
      <c r="AA131" s="171">
        <f t="shared" si="63"/>
        <v>-367.23611457217203</v>
      </c>
      <c r="AB131" s="109">
        <f t="shared" si="64"/>
        <v>0.89798996817439669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1735</v>
      </c>
      <c r="G132" s="120">
        <f t="shared" si="65"/>
        <v>52050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3239.8627022921028</v>
      </c>
      <c r="N132" s="105">
        <f t="shared" si="59"/>
        <v>809.96567557302569</v>
      </c>
      <c r="O132" s="122">
        <f t="shared" si="60"/>
        <v>0</v>
      </c>
      <c r="P132" s="123">
        <f t="shared" si="61"/>
        <v>-90.034324426974308</v>
      </c>
      <c r="Q132" s="124">
        <f t="shared" si="62"/>
        <v>0.89996186174780635</v>
      </c>
      <c r="R132" s="303"/>
      <c r="S132" s="46">
        <v>0.91736111111111052</v>
      </c>
      <c r="T132" s="119">
        <v>0.93966435185185126</v>
      </c>
      <c r="U132" s="110">
        <v>14.583333333333268</v>
      </c>
      <c r="V132" s="111">
        <v>32.130991207236178</v>
      </c>
      <c r="W132" s="125"/>
      <c r="X132" s="126"/>
      <c r="Y132" s="294"/>
      <c r="Z132" s="295"/>
      <c r="AA132" s="171">
        <f t="shared" si="63"/>
        <v>-360.13729770789723</v>
      </c>
      <c r="AB132" s="109">
        <f t="shared" si="64"/>
        <v>0.89996186174780635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1611</v>
      </c>
      <c r="G133" s="120">
        <f t="shared" si="65"/>
        <v>39985.020000000004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3234.6331506730571</v>
      </c>
      <c r="N133" s="105">
        <f t="shared" si="59"/>
        <v>646.9266301346114</v>
      </c>
      <c r="O133" s="122">
        <f t="shared" si="60"/>
        <v>0</v>
      </c>
      <c r="P133" s="123">
        <f t="shared" si="61"/>
        <v>-73.073369865388599</v>
      </c>
      <c r="Q133" s="124">
        <f t="shared" si="62"/>
        <v>0.89850920852029359</v>
      </c>
      <c r="R133" s="303"/>
      <c r="S133" s="46">
        <v>0.9499999999999994</v>
      </c>
      <c r="T133" s="119">
        <v>0.97074074074074013</v>
      </c>
      <c r="U133" s="110">
        <v>14.883333333333315</v>
      </c>
      <c r="V133" s="111">
        <v>29.882832301983658</v>
      </c>
      <c r="W133" s="125"/>
      <c r="X133" s="126"/>
      <c r="Y133" s="294"/>
      <c r="Z133" s="295"/>
      <c r="AA133" s="171">
        <f t="shared" si="63"/>
        <v>-365.36684932694288</v>
      </c>
      <c r="AB133" s="109">
        <f t="shared" si="64"/>
        <v>0.89850920852029359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2765</v>
      </c>
      <c r="G134" s="120">
        <f t="shared" si="65"/>
        <v>50267.7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3237.6834114390854</v>
      </c>
      <c r="N134" s="105">
        <f t="shared" si="59"/>
        <v>1079.2278038130285</v>
      </c>
      <c r="O134" s="122">
        <f t="shared" si="60"/>
        <v>0</v>
      </c>
      <c r="P134" s="123">
        <f t="shared" si="61"/>
        <v>-120.77219618697154</v>
      </c>
      <c r="Q134" s="124">
        <f t="shared" si="62"/>
        <v>0.89935650317752369</v>
      </c>
      <c r="R134" s="303"/>
      <c r="S134" s="46">
        <v>0.98055555555555496</v>
      </c>
      <c r="T134" s="119">
        <v>1.0161342592592586</v>
      </c>
      <c r="U134" s="110">
        <v>15</v>
      </c>
      <c r="V134" s="111">
        <v>51.240340366157291</v>
      </c>
      <c r="W134" s="125"/>
      <c r="X134" s="126"/>
      <c r="Y134" s="294"/>
      <c r="Z134" s="295"/>
      <c r="AA134" s="171">
        <f t="shared" si="63"/>
        <v>-362.31658856091462</v>
      </c>
      <c r="AB134" s="109">
        <f t="shared" si="64"/>
        <v>0.89935650317752369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6231</v>
      </c>
      <c r="G135" s="120">
        <f t="shared" si="65"/>
        <v>103808.46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3233.6278723519918</v>
      </c>
      <c r="N135" s="105">
        <f t="shared" si="59"/>
        <v>646.72557447039833</v>
      </c>
      <c r="O135" s="122">
        <f t="shared" si="60"/>
        <v>0</v>
      </c>
      <c r="P135" s="123">
        <f t="shared" si="61"/>
        <v>-73.274425529601672</v>
      </c>
      <c r="Q135" s="124">
        <f t="shared" si="62"/>
        <v>0.89822996454221993</v>
      </c>
      <c r="R135" s="303"/>
      <c r="S135" s="46">
        <v>1.0263888888888884</v>
      </c>
      <c r="T135" s="119">
        <v>1.106666666666666</v>
      </c>
      <c r="U135" s="110">
        <v>14.766666666666843</v>
      </c>
      <c r="V135" s="111">
        <v>115.6162721123725</v>
      </c>
      <c r="W135" s="125"/>
      <c r="X135" s="126"/>
      <c r="Y135" s="294"/>
      <c r="Z135" s="295"/>
      <c r="AA135" s="171">
        <f t="shared" si="63"/>
        <v>-366.37212764800825</v>
      </c>
      <c r="AB135" s="109">
        <f t="shared" si="64"/>
        <v>0.89822996454221993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3235.9066276473372</v>
      </c>
      <c r="N140" s="137">
        <f>M140/L140</f>
        <v>776.6175906353609</v>
      </c>
      <c r="O140" s="138">
        <f>L140-I140</f>
        <v>0</v>
      </c>
      <c r="P140" s="139">
        <f>N140-K140</f>
        <v>-87.382409364638988</v>
      </c>
      <c r="Q140" s="140">
        <f>N140/K140</f>
        <v>0.89886295212426037</v>
      </c>
      <c r="R140" s="304"/>
      <c r="S140" s="141">
        <v>0.73749999999999993</v>
      </c>
      <c r="T140" s="142">
        <v>1.106666666666666</v>
      </c>
      <c r="U140" s="143"/>
      <c r="V140" s="165"/>
      <c r="W140" s="166"/>
      <c r="X140" s="137"/>
      <c r="Y140" s="290"/>
      <c r="Z140" s="291"/>
      <c r="AA140" s="173">
        <f>M140-J140</f>
        <v>-364.09337235266275</v>
      </c>
      <c r="AB140" s="140">
        <f>M140/J140</f>
        <v>0.89886295212426037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74" priority="1" operator="greaterThan">
      <formula>0</formula>
    </cfRule>
  </conditionalFormatting>
  <conditionalFormatting sqref="P5:P140 AA5:AA140">
    <cfRule type="cellIs" dxfId="573" priority="4" operator="lessThan">
      <formula>0</formula>
    </cfRule>
  </conditionalFormatting>
  <conditionalFormatting sqref="Q5:Q140 AB5:AB140">
    <cfRule type="cellIs" dxfId="572" priority="2" operator="greaterThan">
      <formula>1</formula>
    </cfRule>
    <cfRule type="cellIs" dxfId="571" priority="3" operator="lessThan">
      <formula>0.8</formula>
    </cfRule>
  </conditionalFormatting>
  <conditionalFormatting sqref="AC5:AC6 R5:R140 AC73:AC78">
    <cfRule type="cellIs" dxfId="570" priority="5" operator="lessThan">
      <formula>0.8</formula>
    </cfRule>
  </conditionalFormatting>
  <conditionalFormatting sqref="AC12:AC20">
    <cfRule type="cellIs" dxfId="569" priority="12" operator="lessThan">
      <formula>0.8</formula>
    </cfRule>
  </conditionalFormatting>
  <conditionalFormatting sqref="AC22">
    <cfRule type="cellIs" dxfId="568" priority="11" operator="lessThan">
      <formula>0.8</formula>
    </cfRule>
  </conditionalFormatting>
  <conditionalFormatting sqref="AC39">
    <cfRule type="cellIs" dxfId="567" priority="7" operator="lessThan">
      <formula>0.8</formula>
    </cfRule>
  </conditionalFormatting>
  <conditionalFormatting sqref="AC56:AC61">
    <cfRule type="cellIs" dxfId="566" priority="6" operator="lessThan">
      <formula>0.8</formula>
    </cfRule>
  </conditionalFormatting>
  <conditionalFormatting sqref="AC90">
    <cfRule type="cellIs" dxfId="565" priority="10" operator="lessThan">
      <formula>0.8</formula>
    </cfRule>
  </conditionalFormatting>
  <conditionalFormatting sqref="AC107">
    <cfRule type="cellIs" dxfId="564" priority="9" operator="lessThan">
      <formula>0.8</formula>
    </cfRule>
  </conditionalFormatting>
  <conditionalFormatting sqref="AC124:AC129">
    <cfRule type="cellIs" dxfId="563" priority="8" operator="lessThan">
      <formula>0.8</formula>
    </cfRule>
  </conditionalFormatting>
  <dataValidations count="1">
    <dataValidation type="list" allowBlank="1" showInputMessage="1" showErrorMessage="1" sqref="Y5:Z140" xr:uid="{9EEC3BD5-CC7E-4E5B-A3BC-F94707CF479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4112-1B33-45F0-8B23-4E8B3737F486}">
  <sheetPr codeName="工作表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97013</v>
      </c>
      <c r="E1" s="87" t="s">
        <v>3</v>
      </c>
      <c r="F1" s="88">
        <f>SUM(G5:G140)</f>
        <v>4192664.7600000007</v>
      </c>
      <c r="G1" s="89" t="s">
        <v>84</v>
      </c>
      <c r="H1" s="90">
        <f>L21+L38+L55+L72+L89+L106+L123+L140</f>
        <v>137.625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46259</v>
      </c>
      <c r="B2" s="348"/>
      <c r="C2" s="91" t="s">
        <v>40</v>
      </c>
      <c r="D2" s="92">
        <f>AVERAGE(N21,N38,N55,N72,N89,N106,N123,N140)</f>
        <v>204.77825629983258</v>
      </c>
      <c r="E2" s="92" t="s">
        <v>91</v>
      </c>
      <c r="F2" s="93">
        <f>F1/D1</f>
        <v>43.217555997649804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3906</v>
      </c>
      <c r="G5" s="147">
        <f t="shared" ref="G5:G7" si="0">E5*F5</f>
        <v>76948.2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1084.0472881768485</v>
      </c>
      <c r="N5" s="151">
        <f>M5/L5</f>
        <v>83.388252936680658</v>
      </c>
      <c r="O5" s="153">
        <f>L5-I5</f>
        <v>0</v>
      </c>
      <c r="P5" s="154">
        <f>N5-K5</f>
        <v>-8.9194393710116486</v>
      </c>
      <c r="Q5" s="155">
        <f>N5/K5</f>
        <v>0.90337274014737379</v>
      </c>
      <c r="R5" s="302">
        <f>Q21</f>
        <v>0.90263701543605268</v>
      </c>
      <c r="S5" s="156">
        <v>0.20833333333333334</v>
      </c>
      <c r="T5" s="157">
        <v>0.35846064814814815</v>
      </c>
      <c r="U5" s="158"/>
      <c r="V5" s="159">
        <v>216.18983097512915</v>
      </c>
      <c r="W5" s="180"/>
      <c r="X5" s="151"/>
      <c r="Y5" s="12"/>
      <c r="Z5" s="197"/>
      <c r="AA5" s="305"/>
      <c r="AB5" s="306"/>
      <c r="AC5" s="12"/>
      <c r="AD5" s="197"/>
      <c r="AE5" s="177">
        <f>M5-J5</f>
        <v>-115.9527118231515</v>
      </c>
      <c r="AF5" s="131">
        <f>M5/J5</f>
        <v>0.90337274014737379</v>
      </c>
      <c r="AG5" s="381">
        <f>AF21</f>
        <v>0.90263701543605268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4278</v>
      </c>
      <c r="G6" s="102">
        <f t="shared" si="0"/>
        <v>241407.54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1806.3548219448378</v>
      </c>
      <c r="N6" s="105">
        <f>M6/L6</f>
        <v>75.26478424770157</v>
      </c>
      <c r="O6" s="107">
        <f>L6-I6</f>
        <v>0</v>
      </c>
      <c r="P6" s="108">
        <f>N6-K6</f>
        <v>-8.0685490856317585</v>
      </c>
      <c r="Q6" s="109">
        <f>N6/K6</f>
        <v>0.90317741097241888</v>
      </c>
      <c r="R6" s="303"/>
      <c r="S6" s="46">
        <v>0.36180555555555555</v>
      </c>
      <c r="T6" s="47">
        <v>0.460474537037037</v>
      </c>
      <c r="U6" s="110">
        <v>4.8166666666666469</v>
      </c>
      <c r="V6" s="111">
        <v>142.09832801489233</v>
      </c>
      <c r="W6" s="112">
        <v>0.460474537037037</v>
      </c>
      <c r="X6" s="115">
        <v>0.4993055555555555</v>
      </c>
      <c r="Y6" s="12"/>
      <c r="Z6" s="197"/>
      <c r="AA6" s="294"/>
      <c r="AB6" s="295"/>
      <c r="AC6" s="12"/>
      <c r="AD6" s="197"/>
      <c r="AE6" s="116">
        <f>M6-J6</f>
        <v>-193.64517805516221</v>
      </c>
      <c r="AF6" s="109">
        <f>M6/J6</f>
        <v>0.90317741097241888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4886</v>
      </c>
      <c r="G7" s="102">
        <f t="shared" si="0"/>
        <v>290814.72000000003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1803.3103701457871</v>
      </c>
      <c r="N7" s="105">
        <f>M7/L7</f>
        <v>75.137932089407798</v>
      </c>
      <c r="O7" s="107">
        <f>L7-I7</f>
        <v>0</v>
      </c>
      <c r="P7" s="108">
        <f>N7-K7</f>
        <v>-8.1954012439255308</v>
      </c>
      <c r="Q7" s="109">
        <f>N7/K7</f>
        <v>0.90165518507289366</v>
      </c>
      <c r="R7" s="303"/>
      <c r="S7" s="46">
        <v>0.4993055555555555</v>
      </c>
      <c r="T7" s="47">
        <v>0.61219907407407403</v>
      </c>
      <c r="U7" s="110">
        <v>55.916666666666643</v>
      </c>
      <c r="V7" s="111">
        <v>162.56768931922667</v>
      </c>
      <c r="W7" s="112"/>
      <c r="X7" s="115"/>
      <c r="Y7" s="12"/>
      <c r="Z7" s="197"/>
      <c r="AA7" s="294"/>
      <c r="AB7" s="295"/>
      <c r="AC7" s="12"/>
      <c r="AD7" s="197"/>
      <c r="AE7" s="116">
        <f>M7-J7</f>
        <v>-196.68962985421285</v>
      </c>
      <c r="AF7" s="109">
        <f>M7/J7</f>
        <v>0.90165518507289355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1564.5708267558246</v>
      </c>
      <c r="N21" s="137">
        <f t="shared" ref="N21:N27" si="5">M21/L21</f>
        <v>76.946106233893019</v>
      </c>
      <c r="O21" s="138">
        <f t="shared" ref="O21:O27" si="6">L21-I21</f>
        <v>0</v>
      </c>
      <c r="P21" s="139">
        <f t="shared" ref="P21:P27" si="7">N21-K21</f>
        <v>-8.2997954054512491</v>
      </c>
      <c r="Q21" s="140">
        <f t="shared" ref="Q21:Q27" si="8">N21/K21</f>
        <v>0.90263701543605268</v>
      </c>
      <c r="R21" s="304"/>
      <c r="S21" s="141">
        <v>0.20833333333333334</v>
      </c>
      <c r="T21" s="142">
        <v>0.61219907407407403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0</v>
      </c>
      <c r="AD21" s="179">
        <f>SUM(AD5:AD20)</f>
        <v>0</v>
      </c>
      <c r="AE21" s="167">
        <f t="shared" ref="AE21:AE27" si="9">M21-J21</f>
        <v>-168.7625065775087</v>
      </c>
      <c r="AF21" s="140">
        <f t="shared" ref="AF21:AF27" si="10">M21/J21</f>
        <v>0.90263701543605268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2121</v>
      </c>
      <c r="G22" s="147">
        <f t="shared" ref="G22:G27" si="11">E22*F22</f>
        <v>77310.450000000012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1897.2683422374967</v>
      </c>
      <c r="N22" s="151">
        <f t="shared" si="5"/>
        <v>94.863417111874838</v>
      </c>
      <c r="O22" s="153">
        <f t="shared" si="6"/>
        <v>0</v>
      </c>
      <c r="P22" s="154">
        <f t="shared" si="7"/>
        <v>-10.136582888125162</v>
      </c>
      <c r="Q22" s="155">
        <f t="shared" si="8"/>
        <v>0.90346111535118889</v>
      </c>
      <c r="R22" s="302">
        <f>Q38</f>
        <v>0.90387777000076275</v>
      </c>
      <c r="S22" s="156">
        <v>0.16666666666666666</v>
      </c>
      <c r="T22" s="157">
        <v>0.21324074074074073</v>
      </c>
      <c r="U22" s="158"/>
      <c r="V22" s="159">
        <v>67.075382626117644</v>
      </c>
      <c r="W22" s="96"/>
      <c r="X22" s="97"/>
      <c r="Y22" s="12"/>
      <c r="Z22" s="197"/>
      <c r="AA22" s="305"/>
      <c r="AB22" s="306"/>
      <c r="AC22" s="12"/>
      <c r="AD22" s="197"/>
      <c r="AE22" s="114">
        <f t="shared" si="9"/>
        <v>-202.73165776250335</v>
      </c>
      <c r="AF22" s="155">
        <f t="shared" si="10"/>
        <v>0.90346111535118889</v>
      </c>
      <c r="AG22" s="374">
        <f>AF38</f>
        <v>0.91134783421564503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1245</v>
      </c>
      <c r="G23" s="102">
        <f t="shared" si="11"/>
        <v>64042.799999999996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1803.9709154418103</v>
      </c>
      <c r="N23" s="105">
        <f t="shared" si="5"/>
        <v>94.945837654832118</v>
      </c>
      <c r="O23" s="107">
        <f t="shared" si="6"/>
        <v>0</v>
      </c>
      <c r="P23" s="108">
        <f t="shared" si="7"/>
        <v>-10.317320239904717</v>
      </c>
      <c r="Q23" s="109">
        <f t="shared" si="8"/>
        <v>0.90198545772090521</v>
      </c>
      <c r="R23" s="303"/>
      <c r="S23" s="46">
        <v>0.21666666666666665</v>
      </c>
      <c r="T23" s="47">
        <v>0.24541666666666664</v>
      </c>
      <c r="U23" s="110">
        <v>4.9333333333333185</v>
      </c>
      <c r="V23" s="111">
        <v>41.408649862686524</v>
      </c>
      <c r="W23" s="112"/>
      <c r="X23" s="115"/>
      <c r="Y23" s="12"/>
      <c r="Z23" s="197"/>
      <c r="AA23" s="294"/>
      <c r="AB23" s="295"/>
      <c r="AC23" s="12"/>
      <c r="AD23" s="197"/>
      <c r="AE23" s="116">
        <f t="shared" si="9"/>
        <v>-196.02908455818965</v>
      </c>
      <c r="AF23" s="109">
        <f t="shared" si="10"/>
        <v>0.90198545772090521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1688</v>
      </c>
      <c r="G24" s="102">
        <f t="shared" si="11"/>
        <v>73056.639999999999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1625.8649246155501</v>
      </c>
      <c r="N24" s="105">
        <f t="shared" si="5"/>
        <v>77.422139267407147</v>
      </c>
      <c r="O24" s="107">
        <f t="shared" si="6"/>
        <v>0</v>
      </c>
      <c r="P24" s="108">
        <f t="shared" si="7"/>
        <v>-8.2921464468785615</v>
      </c>
      <c r="Q24" s="109">
        <f t="shared" si="8"/>
        <v>0.90325829145308345</v>
      </c>
      <c r="R24" s="303"/>
      <c r="S24" s="46">
        <v>0.24861111111111109</v>
      </c>
      <c r="T24" s="47">
        <v>0.2918634259259259</v>
      </c>
      <c r="U24" s="110">
        <v>4.5999999999999996</v>
      </c>
      <c r="V24" s="111">
        <v>62.292997694103363</v>
      </c>
      <c r="W24" s="112"/>
      <c r="X24" s="115"/>
      <c r="Y24" s="12"/>
      <c r="Z24" s="197"/>
      <c r="AA24" s="294"/>
      <c r="AB24" s="295"/>
      <c r="AC24" s="12"/>
      <c r="AD24" s="197"/>
      <c r="AE24" s="116">
        <f t="shared" si="9"/>
        <v>-174.13507538444992</v>
      </c>
      <c r="AF24" s="109">
        <f t="shared" si="10"/>
        <v>0.90325829145308334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3065</v>
      </c>
      <c r="G25" s="102">
        <f t="shared" si="11"/>
        <v>187240.85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1805.2208297322429</v>
      </c>
      <c r="N25" s="105">
        <f t="shared" si="5"/>
        <v>90.261041486612143</v>
      </c>
      <c r="O25" s="107">
        <f t="shared" si="6"/>
        <v>0</v>
      </c>
      <c r="P25" s="108">
        <f t="shared" si="7"/>
        <v>-9.7389585133878569</v>
      </c>
      <c r="Q25" s="109">
        <f t="shared" si="8"/>
        <v>0.90261041486612148</v>
      </c>
      <c r="R25" s="303"/>
      <c r="S25" s="46">
        <v>0.29583333333333328</v>
      </c>
      <c r="T25" s="47">
        <v>0.36657407407407405</v>
      </c>
      <c r="U25" s="110">
        <v>5.7166666666666277</v>
      </c>
      <c r="V25" s="111">
        <v>101.87119324746365</v>
      </c>
      <c r="W25" s="112"/>
      <c r="X25" s="115"/>
      <c r="Y25" s="12"/>
      <c r="Z25" s="197"/>
      <c r="AA25" s="294"/>
      <c r="AB25" s="295"/>
      <c r="AC25" s="12"/>
      <c r="AD25" s="197"/>
      <c r="AE25" s="116">
        <f t="shared" si="9"/>
        <v>-194.77917026775708</v>
      </c>
      <c r="AF25" s="109">
        <f t="shared" si="10"/>
        <v>0.90261041486612148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3046</v>
      </c>
      <c r="G26" s="102">
        <f t="shared" si="11"/>
        <v>163752.95999999999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1806.0443887848205</v>
      </c>
      <c r="N26" s="105">
        <f t="shared" si="5"/>
        <v>90.302219439241028</v>
      </c>
      <c r="O26" s="107">
        <f t="shared" si="6"/>
        <v>0</v>
      </c>
      <c r="P26" s="108">
        <f t="shared" si="7"/>
        <v>-9.6977805607589715</v>
      </c>
      <c r="Q26" s="109">
        <f t="shared" si="8"/>
        <v>0.90302219439241027</v>
      </c>
      <c r="R26" s="303"/>
      <c r="S26" s="46">
        <v>0.3701388888888888</v>
      </c>
      <c r="T26" s="47">
        <v>0.44040509259259253</v>
      </c>
      <c r="U26" s="110">
        <v>5.1333333333332298</v>
      </c>
      <c r="V26" s="111">
        <v>101.19352610318083</v>
      </c>
      <c r="W26" s="112">
        <v>0.44040509259259253</v>
      </c>
      <c r="X26" s="115">
        <v>0.47916666666666652</v>
      </c>
      <c r="Y26" s="12"/>
      <c r="Z26" s="197"/>
      <c r="AA26" s="294"/>
      <c r="AB26" s="295"/>
      <c r="AC26" s="12"/>
      <c r="AD26" s="197"/>
      <c r="AE26" s="116">
        <f t="shared" si="9"/>
        <v>-193.95561121517949</v>
      </c>
      <c r="AF26" s="109">
        <f t="shared" si="10"/>
        <v>0.90302219439241027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2406</v>
      </c>
      <c r="G27" s="120">
        <f t="shared" si="11"/>
        <v>72107.819999999992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0.47916666666666652</v>
      </c>
      <c r="T27" s="119">
        <v>0.51732638888888871</v>
      </c>
      <c r="U27" s="110">
        <v>55.816666666666549</v>
      </c>
      <c r="V27" s="111">
        <v>54.960061500164734</v>
      </c>
      <c r="W27" s="112"/>
      <c r="X27" s="115"/>
      <c r="Y27" s="12"/>
      <c r="Z27" s="197"/>
      <c r="AA27" s="294"/>
      <c r="AB27" s="295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1927.5006693660891</v>
      </c>
      <c r="N38" s="137">
        <f t="shared" ref="N38:N44" si="16">M38/L38</f>
        <v>94.795114886856851</v>
      </c>
      <c r="O38" s="138">
        <f t="shared" ref="O38:O44" si="17">L38-I38</f>
        <v>0.1666666666666643</v>
      </c>
      <c r="P38" s="139">
        <f t="shared" ref="P38:P44" si="18">N38-K38</f>
        <v>-10.08091817099438</v>
      </c>
      <c r="Q38" s="140">
        <f t="shared" ref="Q38:Q44" si="19">N38/K38</f>
        <v>0.90387777000076275</v>
      </c>
      <c r="R38" s="304"/>
      <c r="S38" s="141">
        <v>0.16666666666666666</v>
      </c>
      <c r="T38" s="142">
        <v>0.51732638888888871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0</v>
      </c>
      <c r="AD38" s="179">
        <f>SUM(AD22:AD37)</f>
        <v>0</v>
      </c>
      <c r="AE38" s="167">
        <f t="shared" ref="AE38:AE44" si="20">M38-J38</f>
        <v>-187.49933063391086</v>
      </c>
      <c r="AF38" s="140">
        <f t="shared" ref="AF38:AF44" si="21">M38/J38</f>
        <v>0.91134783421564503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2648</v>
      </c>
      <c r="G39" s="147">
        <f t="shared" ref="G39:G44" si="22">E39*F39</f>
        <v>189464.4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1806.018592671398</v>
      </c>
      <c r="N39" s="151">
        <f t="shared" si="16"/>
        <v>82.091754212336269</v>
      </c>
      <c r="O39" s="153">
        <f t="shared" si="17"/>
        <v>0</v>
      </c>
      <c r="P39" s="154">
        <f t="shared" si="18"/>
        <v>-8.8173366967546372</v>
      </c>
      <c r="Q39" s="155">
        <f t="shared" si="19"/>
        <v>0.90300929633569904</v>
      </c>
      <c r="R39" s="302">
        <f>Q55</f>
        <v>0.90280731296403605</v>
      </c>
      <c r="S39" s="156">
        <v>0.16666666666666666</v>
      </c>
      <c r="T39" s="157">
        <v>0.22775462962962961</v>
      </c>
      <c r="U39" s="158"/>
      <c r="V39" s="159">
        <v>87.972516254658487</v>
      </c>
      <c r="W39" s="157"/>
      <c r="X39" s="168"/>
      <c r="Y39" s="12"/>
      <c r="Z39" s="197"/>
      <c r="AA39" s="305"/>
      <c r="AB39" s="306"/>
      <c r="AC39" s="12"/>
      <c r="AD39" s="197"/>
      <c r="AE39" s="114">
        <f t="shared" si="20"/>
        <v>-193.98140732860202</v>
      </c>
      <c r="AF39" s="155">
        <f t="shared" si="21"/>
        <v>0.90300929633569904</v>
      </c>
      <c r="AG39" s="307">
        <f>AF55</f>
        <v>0.90280731296403605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2714</v>
      </c>
      <c r="G40" s="102">
        <f t="shared" si="22"/>
        <v>161591.56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1806.4144544876119</v>
      </c>
      <c r="N40" s="105">
        <f t="shared" si="16"/>
        <v>78.539758890765739</v>
      </c>
      <c r="O40" s="107">
        <f t="shared" si="17"/>
        <v>0</v>
      </c>
      <c r="P40" s="108">
        <f t="shared" si="18"/>
        <v>-8.4167628483646979</v>
      </c>
      <c r="Q40" s="109">
        <f t="shared" si="19"/>
        <v>0.90320722724380598</v>
      </c>
      <c r="R40" s="303"/>
      <c r="S40" s="46">
        <v>0.23055555555555554</v>
      </c>
      <c r="T40" s="47">
        <v>0.29314814814814816</v>
      </c>
      <c r="U40" s="110">
        <v>5</v>
      </c>
      <c r="V40" s="111">
        <v>90.14542570530385</v>
      </c>
      <c r="W40" s="112"/>
      <c r="X40" s="115"/>
      <c r="Y40" s="12"/>
      <c r="Z40" s="197"/>
      <c r="AA40" s="294"/>
      <c r="AB40" s="295"/>
      <c r="AC40" s="12"/>
      <c r="AD40" s="197"/>
      <c r="AE40" s="116">
        <f t="shared" si="20"/>
        <v>-193.58554551238808</v>
      </c>
      <c r="AF40" s="109">
        <f t="shared" si="21"/>
        <v>0.90320722724380598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3785</v>
      </c>
      <c r="G41" s="102">
        <f t="shared" si="22"/>
        <v>222065.95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1801.9493813870351</v>
      </c>
      <c r="N41" s="105">
        <f t="shared" si="16"/>
        <v>78.345625277697181</v>
      </c>
      <c r="O41" s="107">
        <f t="shared" si="17"/>
        <v>0</v>
      </c>
      <c r="P41" s="108">
        <f t="shared" si="18"/>
        <v>-8.6108964614332564</v>
      </c>
      <c r="Q41" s="109">
        <f t="shared" si="19"/>
        <v>0.90097469069351754</v>
      </c>
      <c r="R41" s="303"/>
      <c r="S41" s="46">
        <v>0.29652777777777772</v>
      </c>
      <c r="T41" s="47">
        <v>0.38403935185185178</v>
      </c>
      <c r="U41" s="110">
        <v>4.8666666666665748</v>
      </c>
      <c r="V41" s="111">
        <v>126.03017728788348</v>
      </c>
      <c r="W41" s="112"/>
      <c r="X41" s="115"/>
      <c r="Y41" s="12"/>
      <c r="Z41" s="197"/>
      <c r="AA41" s="294"/>
      <c r="AB41" s="295"/>
      <c r="AC41" s="12"/>
      <c r="AD41" s="197"/>
      <c r="AE41" s="116">
        <f t="shared" si="20"/>
        <v>-198.05061861296485</v>
      </c>
      <c r="AF41" s="109">
        <f t="shared" si="21"/>
        <v>0.90097469069351754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1731</v>
      </c>
      <c r="G42" s="102">
        <f t="shared" si="22"/>
        <v>110645.52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1807.1665741879895</v>
      </c>
      <c r="N42" s="105">
        <f t="shared" si="16"/>
        <v>75.298607257832899</v>
      </c>
      <c r="O42" s="107">
        <f t="shared" si="17"/>
        <v>0</v>
      </c>
      <c r="P42" s="108">
        <f t="shared" si="18"/>
        <v>-8.0347260755004299</v>
      </c>
      <c r="Q42" s="109">
        <f t="shared" si="19"/>
        <v>0.90358328709399482</v>
      </c>
      <c r="R42" s="303"/>
      <c r="S42" s="46">
        <v>0.3881944444444444</v>
      </c>
      <c r="T42" s="47">
        <v>0.42810185185185179</v>
      </c>
      <c r="U42" s="110">
        <v>5.9833333333333627</v>
      </c>
      <c r="V42" s="111">
        <v>57.471182503841518</v>
      </c>
      <c r="W42" s="112"/>
      <c r="X42" s="115"/>
      <c r="Y42" s="12"/>
      <c r="Z42" s="197"/>
      <c r="AA42" s="294"/>
      <c r="AB42" s="295"/>
      <c r="AC42" s="12"/>
      <c r="AD42" s="197"/>
      <c r="AE42" s="116">
        <f t="shared" si="20"/>
        <v>-192.83342581201055</v>
      </c>
      <c r="AF42" s="109">
        <f t="shared" si="21"/>
        <v>0.90358328709399471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1089</v>
      </c>
      <c r="G43" s="102">
        <f t="shared" si="22"/>
        <v>75424.14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1804.7883548287282</v>
      </c>
      <c r="N43" s="105">
        <f t="shared" si="16"/>
        <v>75.199514784530336</v>
      </c>
      <c r="O43" s="107">
        <f t="shared" si="17"/>
        <v>0</v>
      </c>
      <c r="P43" s="108">
        <f t="shared" si="18"/>
        <v>-8.1338185488029922</v>
      </c>
      <c r="Q43" s="109">
        <f t="shared" si="19"/>
        <v>0.90239417741436412</v>
      </c>
      <c r="R43" s="303"/>
      <c r="S43" s="46">
        <v>0.43124999999999991</v>
      </c>
      <c r="T43" s="47">
        <v>0.45638888888888879</v>
      </c>
      <c r="U43" s="110">
        <v>4.5333333333332959</v>
      </c>
      <c r="V43" s="111">
        <v>36.203691045092469</v>
      </c>
      <c r="W43" s="112">
        <v>0.45638888888888879</v>
      </c>
      <c r="X43" s="115">
        <v>0.49444444444444435</v>
      </c>
      <c r="Y43" s="12"/>
      <c r="Z43" s="197"/>
      <c r="AA43" s="294"/>
      <c r="AB43" s="295"/>
      <c r="AC43" s="12"/>
      <c r="AD43" s="197"/>
      <c r="AE43" s="116">
        <f t="shared" si="20"/>
        <v>-195.21164517127181</v>
      </c>
      <c r="AF43" s="109">
        <f t="shared" si="21"/>
        <v>0.90239417741436412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1838</v>
      </c>
      <c r="G44" s="120">
        <f t="shared" si="22"/>
        <v>127116.07999999999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1807.3503980056703</v>
      </c>
      <c r="N44" s="105">
        <f t="shared" si="16"/>
        <v>75.306266583569595</v>
      </c>
      <c r="O44" s="107">
        <f t="shared" si="17"/>
        <v>0</v>
      </c>
      <c r="P44" s="108">
        <f t="shared" si="18"/>
        <v>-8.0270667497637334</v>
      </c>
      <c r="Q44" s="109">
        <f t="shared" si="19"/>
        <v>0.90367519900283522</v>
      </c>
      <c r="R44" s="303"/>
      <c r="S44" s="46">
        <v>0.49444444444444435</v>
      </c>
      <c r="T44" s="119">
        <v>0.53681712962962957</v>
      </c>
      <c r="U44" s="110">
        <v>54.800000000000011</v>
      </c>
      <c r="V44" s="111">
        <v>61.017498389736161</v>
      </c>
      <c r="W44" s="112"/>
      <c r="X44" s="115"/>
      <c r="Y44" s="12"/>
      <c r="Z44" s="197"/>
      <c r="AA44" s="294"/>
      <c r="AB44" s="295"/>
      <c r="AC44" s="12"/>
      <c r="AD44" s="197"/>
      <c r="AE44" s="116">
        <f t="shared" si="20"/>
        <v>-192.64960199432971</v>
      </c>
      <c r="AF44" s="109">
        <f t="shared" si="21"/>
        <v>0.90367519900283511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1805.6146259280722</v>
      </c>
      <c r="N55" s="137">
        <f t="shared" ref="N55:N63" si="27">M55/L55</f>
        <v>77.383483968345956</v>
      </c>
      <c r="O55" s="138">
        <f t="shared" ref="O55:O63" si="28">L55-I55</f>
        <v>0</v>
      </c>
      <c r="P55" s="139">
        <f t="shared" ref="P55:P63" si="29">N55-K55</f>
        <v>-8.3308017459397661</v>
      </c>
      <c r="Q55" s="140">
        <f t="shared" ref="Q55:Q63" si="30">N55/K55</f>
        <v>0.90280731296403605</v>
      </c>
      <c r="R55" s="304"/>
      <c r="S55" s="141">
        <v>0.16666666666666666</v>
      </c>
      <c r="T55" s="142">
        <v>0.53681712962962957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0</v>
      </c>
      <c r="AD55" s="190">
        <f>SUM(AD39:AD54)</f>
        <v>0</v>
      </c>
      <c r="AE55" s="167">
        <f t="shared" ref="AE55:AE63" si="31">M55-J55</f>
        <v>-194.3853740719278</v>
      </c>
      <c r="AF55" s="140">
        <f t="shared" ref="AF55:AF63" si="32">M55/J55</f>
        <v>0.90280731296403605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1824</v>
      </c>
      <c r="G56" s="147">
        <f t="shared" ref="G56:G63" si="33">E56*F56</f>
        <v>52640.639999999999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3194.6429075900905</v>
      </c>
      <c r="N56" s="151">
        <f t="shared" si="27"/>
        <v>177.4801615327828</v>
      </c>
      <c r="O56" s="153">
        <f t="shared" si="28"/>
        <v>0</v>
      </c>
      <c r="P56" s="154">
        <f t="shared" si="29"/>
        <v>-22.519838467217198</v>
      </c>
      <c r="Q56" s="155">
        <f t="shared" si="30"/>
        <v>0.88740080766391405</v>
      </c>
      <c r="R56" s="302">
        <f>Q72</f>
        <v>0.89984146882694815</v>
      </c>
      <c r="S56" s="156">
        <v>0.20833333333333334</v>
      </c>
      <c r="T56" s="157">
        <v>0.23211805555555556</v>
      </c>
      <c r="U56" s="158"/>
      <c r="V56" s="159">
        <v>34.257349934161219</v>
      </c>
      <c r="W56" s="157"/>
      <c r="X56" s="168"/>
      <c r="Y56" s="12"/>
      <c r="Z56" s="197"/>
      <c r="AA56" s="305"/>
      <c r="AB56" s="306"/>
      <c r="AC56" s="12"/>
      <c r="AD56" s="197"/>
      <c r="AE56" s="114">
        <f t="shared" si="31"/>
        <v>-405.35709240990946</v>
      </c>
      <c r="AF56" s="155">
        <f t="shared" si="32"/>
        <v>0.88740080766391405</v>
      </c>
      <c r="AG56" s="307">
        <f>AF72</f>
        <v>0.89984146882694838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2067</v>
      </c>
      <c r="G57" s="102">
        <f t="shared" si="33"/>
        <v>74184.63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3192.1087488469493</v>
      </c>
      <c r="N57" s="105">
        <f t="shared" si="27"/>
        <v>177.33937493594163</v>
      </c>
      <c r="O57" s="107">
        <f t="shared" si="28"/>
        <v>0</v>
      </c>
      <c r="P57" s="108">
        <f t="shared" si="29"/>
        <v>-22.660625064058365</v>
      </c>
      <c r="Q57" s="109">
        <f t="shared" si="30"/>
        <v>0.88669687467970815</v>
      </c>
      <c r="R57" s="303"/>
      <c r="S57" s="46">
        <v>0.23611111111111113</v>
      </c>
      <c r="T57" s="47">
        <v>0.26309027777777783</v>
      </c>
      <c r="U57" s="110">
        <v>5.7500000000000195</v>
      </c>
      <c r="V57" s="111">
        <v>38.852059800531045</v>
      </c>
      <c r="W57" s="112"/>
      <c r="X57" s="115"/>
      <c r="Y57" s="12"/>
      <c r="Z57" s="197"/>
      <c r="AA57" s="294"/>
      <c r="AB57" s="295"/>
      <c r="AC57" s="12"/>
      <c r="AD57" s="197"/>
      <c r="AE57" s="116">
        <f t="shared" si="31"/>
        <v>-407.89125115305069</v>
      </c>
      <c r="AF57" s="109">
        <f t="shared" si="32"/>
        <v>0.88669687467970815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1714</v>
      </c>
      <c r="G58" s="102">
        <f t="shared" si="33"/>
        <v>62955.219999999994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3191.8566439870083</v>
      </c>
      <c r="N58" s="105">
        <f t="shared" si="27"/>
        <v>151.99317352319088</v>
      </c>
      <c r="O58" s="107">
        <f t="shared" si="28"/>
        <v>0</v>
      </c>
      <c r="P58" s="108">
        <f t="shared" si="29"/>
        <v>-19.43539790538054</v>
      </c>
      <c r="Q58" s="109">
        <f t="shared" si="30"/>
        <v>0.88662684555194682</v>
      </c>
      <c r="R58" s="303"/>
      <c r="S58" s="46">
        <v>0.26666666666666666</v>
      </c>
      <c r="T58" s="47">
        <v>0.28903935185185187</v>
      </c>
      <c r="U58" s="110">
        <v>5.1499999999999257</v>
      </c>
      <c r="V58" s="111">
        <v>32.219492123412103</v>
      </c>
      <c r="W58" s="112"/>
      <c r="X58" s="115"/>
      <c r="Y58" s="12"/>
      <c r="Z58" s="197"/>
      <c r="AA58" s="294"/>
      <c r="AB58" s="295"/>
      <c r="AC58" s="12"/>
      <c r="AD58" s="197"/>
      <c r="AE58" s="116">
        <f t="shared" si="31"/>
        <v>-408.14335601299172</v>
      </c>
      <c r="AF58" s="109">
        <f t="shared" si="32"/>
        <v>0.88662684555194671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2078</v>
      </c>
      <c r="G59" s="102">
        <f t="shared" si="33"/>
        <v>91348.88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3269.5170040511475</v>
      </c>
      <c r="N59" s="105">
        <f t="shared" si="27"/>
        <v>142.1529132196151</v>
      </c>
      <c r="O59" s="107">
        <f t="shared" si="28"/>
        <v>0</v>
      </c>
      <c r="P59" s="108">
        <f t="shared" si="29"/>
        <v>-14.36882591081968</v>
      </c>
      <c r="Q59" s="109">
        <f t="shared" si="30"/>
        <v>0.9081991677919854</v>
      </c>
      <c r="R59" s="303"/>
      <c r="S59" s="46">
        <v>0.29236111111111107</v>
      </c>
      <c r="T59" s="47">
        <v>0.31884259259259257</v>
      </c>
      <c r="U59" s="110">
        <v>4.7833333333332551</v>
      </c>
      <c r="V59" s="111">
        <v>38.134072967203792</v>
      </c>
      <c r="W59" s="112"/>
      <c r="X59" s="115"/>
      <c r="Y59" s="12"/>
      <c r="Z59" s="197"/>
      <c r="AA59" s="294"/>
      <c r="AB59" s="295"/>
      <c r="AC59" s="12"/>
      <c r="AD59" s="197"/>
      <c r="AE59" s="198">
        <f t="shared" si="31"/>
        <v>-330.48299594885248</v>
      </c>
      <c r="AF59" s="199">
        <f t="shared" si="32"/>
        <v>0.9081991677919854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1548</v>
      </c>
      <c r="G60" s="102">
        <f t="shared" si="33"/>
        <v>72647.64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3263.6508059526968</v>
      </c>
      <c r="N60" s="105">
        <f t="shared" si="27"/>
        <v>141.89786112837811</v>
      </c>
      <c r="O60" s="107">
        <f t="shared" si="28"/>
        <v>0</v>
      </c>
      <c r="P60" s="108">
        <f t="shared" si="29"/>
        <v>-14.623878002056671</v>
      </c>
      <c r="Q60" s="109">
        <f t="shared" si="30"/>
        <v>0.90656966832019348</v>
      </c>
      <c r="R60" s="303"/>
      <c r="S60" s="46">
        <v>0.32222222222222219</v>
      </c>
      <c r="T60" s="47">
        <v>0.34197916666666661</v>
      </c>
      <c r="U60" s="110">
        <v>4.8666666666666547</v>
      </c>
      <c r="V60" s="111">
        <v>28.458926987713461</v>
      </c>
      <c r="W60" s="112"/>
      <c r="X60" s="115"/>
      <c r="Y60" s="12"/>
      <c r="Z60" s="197"/>
      <c r="AA60" s="294"/>
      <c r="AB60" s="295"/>
      <c r="AC60" s="12"/>
      <c r="AD60" s="197"/>
      <c r="AE60" s="198">
        <f t="shared" si="31"/>
        <v>-336.34919404730317</v>
      </c>
      <c r="AF60" s="199">
        <f t="shared" si="32"/>
        <v>0.90656966832019359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3155</v>
      </c>
      <c r="G61" s="120">
        <f t="shared" si="33"/>
        <v>115883.15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3266.4181917882188</v>
      </c>
      <c r="N61" s="105">
        <f t="shared" si="27"/>
        <v>171.91674693622204</v>
      </c>
      <c r="O61" s="107">
        <f t="shared" si="28"/>
        <v>0</v>
      </c>
      <c r="P61" s="108">
        <f t="shared" si="29"/>
        <v>-17.556937274304289</v>
      </c>
      <c r="Q61" s="109">
        <f t="shared" si="30"/>
        <v>0.9073383866078385</v>
      </c>
      <c r="R61" s="303"/>
      <c r="S61" s="46">
        <v>0.34513888888888883</v>
      </c>
      <c r="T61" s="119">
        <v>0.3853819444444444</v>
      </c>
      <c r="U61" s="110">
        <v>4.5499999999999918</v>
      </c>
      <c r="V61" s="111">
        <v>57.953387743155652</v>
      </c>
      <c r="W61" s="112"/>
      <c r="X61" s="115"/>
      <c r="Y61" s="12"/>
      <c r="Z61" s="197"/>
      <c r="AA61" s="294"/>
      <c r="AB61" s="295"/>
      <c r="AC61" s="12"/>
      <c r="AD61" s="197"/>
      <c r="AE61" s="198">
        <f t="shared" si="31"/>
        <v>-333.58180821178121</v>
      </c>
      <c r="AF61" s="199">
        <f t="shared" si="32"/>
        <v>0.9073383866078385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4781</v>
      </c>
      <c r="G62" s="120">
        <f t="shared" si="33"/>
        <v>183972.87999999998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3268.0800000000004</v>
      </c>
      <c r="N62" s="105">
        <f t="shared" si="27"/>
        <v>172.0042105263158</v>
      </c>
      <c r="O62" s="122">
        <f t="shared" si="28"/>
        <v>0</v>
      </c>
      <c r="P62" s="123">
        <f t="shared" si="29"/>
        <v>-17.469473684210527</v>
      </c>
      <c r="Q62" s="124">
        <f t="shared" si="30"/>
        <v>0.90780000000000005</v>
      </c>
      <c r="R62" s="303"/>
      <c r="S62" s="46">
        <v>0.38888888888888884</v>
      </c>
      <c r="T62" s="119">
        <v>0.44983796296296291</v>
      </c>
      <c r="U62" s="110">
        <v>5.0499999999999901</v>
      </c>
      <c r="V62" s="111">
        <v>87.776309025482846</v>
      </c>
      <c r="W62" s="112">
        <v>0.44983796296296291</v>
      </c>
      <c r="X62" s="115">
        <v>0.48749999999999993</v>
      </c>
      <c r="Y62" s="12"/>
      <c r="Z62" s="197"/>
      <c r="AA62" s="294"/>
      <c r="AB62" s="295"/>
      <c r="AC62" s="12"/>
      <c r="AD62" s="197"/>
      <c r="AE62" s="198">
        <f t="shared" si="31"/>
        <v>-331.91999999999962</v>
      </c>
      <c r="AF62" s="199">
        <f t="shared" si="32"/>
        <v>0.90780000000000005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5929</v>
      </c>
      <c r="G63" s="120">
        <f t="shared" si="33"/>
        <v>224116.19999999998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3269.16</v>
      </c>
      <c r="N63" s="105">
        <f t="shared" si="27"/>
        <v>163.458</v>
      </c>
      <c r="O63" s="122">
        <f t="shared" si="28"/>
        <v>0</v>
      </c>
      <c r="P63" s="123">
        <f t="shared" si="29"/>
        <v>-16.542000000000002</v>
      </c>
      <c r="Q63" s="124">
        <f t="shared" si="30"/>
        <v>0.90810000000000002</v>
      </c>
      <c r="R63" s="303"/>
      <c r="S63" s="46">
        <v>0.48749999999999993</v>
      </c>
      <c r="T63" s="119">
        <v>0.56306712962962957</v>
      </c>
      <c r="U63" s="110">
        <v>55</v>
      </c>
      <c r="V63" s="111">
        <v>108.8169438020776</v>
      </c>
      <c r="W63" s="112"/>
      <c r="X63" s="115"/>
      <c r="Y63" s="12"/>
      <c r="Z63" s="197"/>
      <c r="AA63" s="294"/>
      <c r="AB63" s="295"/>
      <c r="AC63" s="12"/>
      <c r="AD63" s="197"/>
      <c r="AE63" s="198">
        <f t="shared" si="31"/>
        <v>-330.84000000000015</v>
      </c>
      <c r="AF63" s="199">
        <f t="shared" si="32"/>
        <v>0.90809999999999991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8" si="37">J72/I72</f>
        <v>178.88198757763976</v>
      </c>
      <c r="L72" s="135">
        <f t="shared" ref="L72:M72" si="38">AVERAGE(L56:L71)</f>
        <v>20.125</v>
      </c>
      <c r="M72" s="136">
        <f t="shared" si="38"/>
        <v>3239.429287777014</v>
      </c>
      <c r="N72" s="137">
        <f t="shared" ref="N72:N78" si="39">M72/L72</f>
        <v>160.96543044854727</v>
      </c>
      <c r="O72" s="138">
        <f t="shared" ref="O72:O78" si="40">L72-I72</f>
        <v>0</v>
      </c>
      <c r="P72" s="139">
        <f t="shared" ref="P72:P78" si="41">N72-K72</f>
        <v>-17.916557129092496</v>
      </c>
      <c r="Q72" s="140">
        <f t="shared" ref="Q72:Q78" si="42">N72/K72</f>
        <v>0.89984146882694815</v>
      </c>
      <c r="R72" s="304"/>
      <c r="S72" s="141">
        <v>0.20833333333333334</v>
      </c>
      <c r="T72" s="142">
        <v>0.56306712962962957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0</v>
      </c>
      <c r="AD72" s="190">
        <f>SUM(AD56:AD71)</f>
        <v>0</v>
      </c>
      <c r="AE72" s="167">
        <f t="shared" ref="AE72:AE78" si="43">M72-J72</f>
        <v>-360.570712222986</v>
      </c>
      <c r="AF72" s="140">
        <f t="shared" ref="AF72:AF78" si="44">M72/J72</f>
        <v>0.89984146882694838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890</v>
      </c>
      <c r="G73" s="120">
        <f t="shared" ref="G73:G78" si="45">E73*F73</f>
        <v>20959.5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 t="shared" ref="M73:M78" si="46">F73/V73*60</f>
        <v>2257.7201644204379</v>
      </c>
      <c r="N73" s="105">
        <f t="shared" si="39"/>
        <v>376.286694070073</v>
      </c>
      <c r="O73" s="107">
        <f t="shared" si="40"/>
        <v>0</v>
      </c>
      <c r="P73" s="108">
        <f t="shared" si="41"/>
        <v>-40.379972596593689</v>
      </c>
      <c r="Q73" s="109">
        <f t="shared" si="42"/>
        <v>0.90308806576817513</v>
      </c>
      <c r="R73" s="302">
        <f>Q89</f>
        <v>0.85044441192832632</v>
      </c>
      <c r="S73" s="46">
        <v>0.32013888888888886</v>
      </c>
      <c r="T73" s="119">
        <v>0.33656249999999999</v>
      </c>
      <c r="U73" s="110">
        <v>4.5833333333333037</v>
      </c>
      <c r="V73" s="111">
        <v>23.652178352983757</v>
      </c>
      <c r="W73" s="112"/>
      <c r="X73" s="115"/>
      <c r="Y73" s="12"/>
      <c r="Z73" s="197"/>
      <c r="AA73" s="305"/>
      <c r="AB73" s="306"/>
      <c r="AC73" s="12"/>
      <c r="AD73" s="197"/>
      <c r="AE73" s="114">
        <f t="shared" si="43"/>
        <v>-242.27983557956213</v>
      </c>
      <c r="AF73" s="155">
        <f t="shared" si="44"/>
        <v>0.90308806576817513</v>
      </c>
      <c r="AG73" s="307">
        <f>AF89</f>
        <v>0.85044441192832632</v>
      </c>
    </row>
    <row r="74" spans="1:33" ht="15.75" customHeight="1">
      <c r="A74" s="311"/>
      <c r="B74" s="99" t="s">
        <v>192</v>
      </c>
      <c r="C74" s="292" t="s">
        <v>263</v>
      </c>
      <c r="D74" s="293"/>
      <c r="E74" s="100">
        <v>23.19</v>
      </c>
      <c r="F74" s="101">
        <v>3707</v>
      </c>
      <c r="G74" s="120">
        <f t="shared" si="45"/>
        <v>85965.33</v>
      </c>
      <c r="H74" s="61">
        <v>2</v>
      </c>
      <c r="I74" s="103">
        <v>6</v>
      </c>
      <c r="J74" s="104">
        <v>2500</v>
      </c>
      <c r="K74" s="105">
        <f t="shared" si="37"/>
        <v>416.66666666666669</v>
      </c>
      <c r="L74" s="106">
        <v>6</v>
      </c>
      <c r="M74" s="104">
        <f t="shared" si="46"/>
        <v>2055</v>
      </c>
      <c r="N74" s="105">
        <f t="shared" si="39"/>
        <v>342.5</v>
      </c>
      <c r="O74" s="122">
        <f t="shared" si="40"/>
        <v>0</v>
      </c>
      <c r="P74" s="123">
        <f t="shared" si="41"/>
        <v>-74.166666666666686</v>
      </c>
      <c r="Q74" s="124">
        <f t="shared" si="42"/>
        <v>0.82199999999999995</v>
      </c>
      <c r="R74" s="303"/>
      <c r="S74" s="46">
        <v>0.34027777777777773</v>
      </c>
      <c r="T74" s="119">
        <v>0.41543981481481479</v>
      </c>
      <c r="U74" s="110">
        <v>5.349999999999957</v>
      </c>
      <c r="V74" s="111">
        <v>108.23357664233578</v>
      </c>
      <c r="W74" s="112"/>
      <c r="X74" s="115"/>
      <c r="Y74" s="12"/>
      <c r="Z74" s="197"/>
      <c r="AA74" s="294"/>
      <c r="AB74" s="295"/>
      <c r="AC74" s="12"/>
      <c r="AD74" s="197"/>
      <c r="AE74" s="116">
        <f t="shared" si="43"/>
        <v>-445</v>
      </c>
      <c r="AF74" s="109">
        <f t="shared" si="44"/>
        <v>0.82199999999999995</v>
      </c>
      <c r="AG74" s="308"/>
    </row>
    <row r="75" spans="1:33" ht="15.75" customHeight="1">
      <c r="A75" s="311"/>
      <c r="B75" s="99" t="s">
        <v>192</v>
      </c>
      <c r="C75" s="292" t="s">
        <v>264</v>
      </c>
      <c r="D75" s="293"/>
      <c r="E75" s="100">
        <v>35.89</v>
      </c>
      <c r="F75" s="101">
        <v>3638</v>
      </c>
      <c r="G75" s="120">
        <f t="shared" si="45"/>
        <v>130567.82</v>
      </c>
      <c r="H75" s="61">
        <v>2</v>
      </c>
      <c r="I75" s="103">
        <v>6</v>
      </c>
      <c r="J75" s="104">
        <v>3273</v>
      </c>
      <c r="K75" s="105">
        <f t="shared" si="37"/>
        <v>545.5</v>
      </c>
      <c r="L75" s="117">
        <v>6</v>
      </c>
      <c r="M75" s="104">
        <f t="shared" si="46"/>
        <v>2694.0000000000005</v>
      </c>
      <c r="N75" s="105">
        <f t="shared" si="39"/>
        <v>449.00000000000006</v>
      </c>
      <c r="O75" s="122">
        <f t="shared" si="40"/>
        <v>0</v>
      </c>
      <c r="P75" s="123">
        <f t="shared" si="41"/>
        <v>-96.499999999999943</v>
      </c>
      <c r="Q75" s="124">
        <f t="shared" si="42"/>
        <v>0.82309807516040345</v>
      </c>
      <c r="R75" s="303"/>
      <c r="S75" s="46">
        <v>0.4194444444444444</v>
      </c>
      <c r="T75" s="119">
        <v>0.47570601851851846</v>
      </c>
      <c r="U75" s="110">
        <v>5.7666666666666355</v>
      </c>
      <c r="V75" s="111">
        <v>81.02449888641425</v>
      </c>
      <c r="W75" s="112"/>
      <c r="X75" s="115"/>
      <c r="Y75" s="12"/>
      <c r="Z75" s="197"/>
      <c r="AA75" s="294"/>
      <c r="AB75" s="295"/>
      <c r="AC75" s="12"/>
      <c r="AD75" s="197"/>
      <c r="AE75" s="116">
        <f t="shared" si="43"/>
        <v>-578.99999999999955</v>
      </c>
      <c r="AF75" s="109">
        <f t="shared" si="44"/>
        <v>0.82309807516040345</v>
      </c>
      <c r="AG75" s="308"/>
    </row>
    <row r="76" spans="1:33" ht="15.75" customHeight="1">
      <c r="A76" s="311"/>
      <c r="B76" s="99" t="s">
        <v>192</v>
      </c>
      <c r="C76" s="292" t="s">
        <v>219</v>
      </c>
      <c r="D76" s="293"/>
      <c r="E76" s="100">
        <v>27.05</v>
      </c>
      <c r="F76" s="101">
        <v>986</v>
      </c>
      <c r="G76" s="120">
        <f t="shared" si="45"/>
        <v>26671.3</v>
      </c>
      <c r="H76" s="61"/>
      <c r="I76" s="103">
        <v>5</v>
      </c>
      <c r="J76" s="104">
        <v>3273</v>
      </c>
      <c r="K76" s="105">
        <f t="shared" si="37"/>
        <v>654.6</v>
      </c>
      <c r="L76" s="117">
        <v>5</v>
      </c>
      <c r="M76" s="104">
        <f t="shared" si="46"/>
        <v>2966.8727144949139</v>
      </c>
      <c r="N76" s="105">
        <f t="shared" si="39"/>
        <v>593.37454289898278</v>
      </c>
      <c r="O76" s="122">
        <f t="shared" si="40"/>
        <v>0</v>
      </c>
      <c r="P76" s="123">
        <f t="shared" si="41"/>
        <v>-61.225457101017241</v>
      </c>
      <c r="Q76" s="124">
        <f t="shared" si="42"/>
        <v>0.90646890146499048</v>
      </c>
      <c r="R76" s="303"/>
      <c r="S76" s="46">
        <v>0.47986111111111107</v>
      </c>
      <c r="T76" s="119">
        <v>0.49370370370370364</v>
      </c>
      <c r="U76" s="110">
        <v>5.9833333333333627</v>
      </c>
      <c r="V76" s="111">
        <v>19.94018810142029</v>
      </c>
      <c r="W76" s="112">
        <v>0.49370370370370364</v>
      </c>
      <c r="X76" s="115">
        <v>0.53124999999999989</v>
      </c>
      <c r="Y76" s="12"/>
      <c r="Z76" s="197"/>
      <c r="AA76" s="294"/>
      <c r="AB76" s="295"/>
      <c r="AC76" s="12"/>
      <c r="AD76" s="197"/>
      <c r="AE76" s="116">
        <f t="shared" si="43"/>
        <v>-306.12728550508609</v>
      </c>
      <c r="AF76" s="109">
        <f t="shared" si="44"/>
        <v>0.90646890146499048</v>
      </c>
      <c r="AG76" s="308"/>
    </row>
    <row r="77" spans="1:33" ht="15.75" customHeight="1">
      <c r="A77" s="311"/>
      <c r="B77" s="99" t="s">
        <v>192</v>
      </c>
      <c r="C77" s="292" t="s">
        <v>263</v>
      </c>
      <c r="D77" s="293"/>
      <c r="E77" s="100">
        <v>23.19</v>
      </c>
      <c r="F77" s="101">
        <v>4696</v>
      </c>
      <c r="G77" s="120">
        <f t="shared" si="45"/>
        <v>108900.24</v>
      </c>
      <c r="H77" s="61"/>
      <c r="I77" s="103">
        <v>6</v>
      </c>
      <c r="J77" s="104">
        <v>2500</v>
      </c>
      <c r="K77" s="105">
        <f t="shared" si="37"/>
        <v>416.66666666666669</v>
      </c>
      <c r="L77" s="117">
        <v>6</v>
      </c>
      <c r="M77" s="104">
        <f t="shared" si="46"/>
        <v>2056.4998961124738</v>
      </c>
      <c r="N77" s="105">
        <f t="shared" si="39"/>
        <v>342.74998268541231</v>
      </c>
      <c r="O77" s="122">
        <f t="shared" si="40"/>
        <v>0</v>
      </c>
      <c r="P77" s="123">
        <f t="shared" si="41"/>
        <v>-73.91668398125438</v>
      </c>
      <c r="Q77" s="124">
        <f t="shared" si="42"/>
        <v>0.82259995844498945</v>
      </c>
      <c r="R77" s="303"/>
      <c r="S77" s="46">
        <v>0.53124999999999989</v>
      </c>
      <c r="T77" s="119">
        <v>0.62638888888888877</v>
      </c>
      <c r="U77" s="110">
        <v>55</v>
      </c>
      <c r="V77" s="111">
        <v>137.00948905109499</v>
      </c>
      <c r="W77" s="112"/>
      <c r="X77" s="126"/>
      <c r="Y77" s="12"/>
      <c r="Z77" s="197"/>
      <c r="AA77" s="294"/>
      <c r="AB77" s="295"/>
      <c r="AC77" s="12"/>
      <c r="AD77" s="197"/>
      <c r="AE77" s="116">
        <f t="shared" si="43"/>
        <v>-443.50010388752617</v>
      </c>
      <c r="AF77" s="109">
        <f t="shared" si="44"/>
        <v>0.82259995844498957</v>
      </c>
      <c r="AG77" s="308"/>
    </row>
    <row r="78" spans="1:33" ht="15.75" customHeight="1">
      <c r="A78" s="311"/>
      <c r="B78" s="99" t="s">
        <v>192</v>
      </c>
      <c r="C78" s="292" t="s">
        <v>264</v>
      </c>
      <c r="D78" s="293"/>
      <c r="E78" s="100">
        <v>35.89</v>
      </c>
      <c r="F78" s="101">
        <v>4588</v>
      </c>
      <c r="G78" s="120">
        <f t="shared" si="45"/>
        <v>164663.32</v>
      </c>
      <c r="H78" s="61"/>
      <c r="I78" s="103">
        <v>6</v>
      </c>
      <c r="J78" s="104">
        <v>3273</v>
      </c>
      <c r="K78" s="105">
        <f t="shared" si="37"/>
        <v>545.5</v>
      </c>
      <c r="L78" s="117">
        <v>6</v>
      </c>
      <c r="M78" s="104">
        <f t="shared" si="46"/>
        <v>2698.7539951588601</v>
      </c>
      <c r="N78" s="105">
        <f t="shared" si="39"/>
        <v>449.79233252647668</v>
      </c>
      <c r="O78" s="122">
        <f t="shared" si="40"/>
        <v>0</v>
      </c>
      <c r="P78" s="123">
        <f t="shared" si="41"/>
        <v>-95.707667473523315</v>
      </c>
      <c r="Q78" s="124">
        <f t="shared" si="42"/>
        <v>0.82455056375156133</v>
      </c>
      <c r="R78" s="303"/>
      <c r="S78" s="46">
        <v>0.62986111111111098</v>
      </c>
      <c r="T78" s="119">
        <v>0.70069444444444429</v>
      </c>
      <c r="U78" s="110">
        <v>4.9999999999999822</v>
      </c>
      <c r="V78" s="111">
        <v>102.002628062361</v>
      </c>
      <c r="W78" s="112"/>
      <c r="X78" s="115"/>
      <c r="Y78" s="12"/>
      <c r="Z78" s="197"/>
      <c r="AA78" s="294"/>
      <c r="AB78" s="295"/>
      <c r="AC78" s="12"/>
      <c r="AD78" s="197"/>
      <c r="AE78" s="116">
        <f t="shared" si="43"/>
        <v>-574.24600484113989</v>
      </c>
      <c r="AF78" s="109">
        <f t="shared" si="44"/>
        <v>0.82455056375156133</v>
      </c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15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7">AVERAGE(I73:I88)</f>
        <v>5.833333333333333</v>
      </c>
      <c r="J89" s="136">
        <f t="shared" si="47"/>
        <v>2886.5</v>
      </c>
      <c r="K89" s="137">
        <f t="shared" ref="K89" si="48">J89/I89</f>
        <v>494.82857142857148</v>
      </c>
      <c r="L89" s="135">
        <f t="shared" ref="L89:M89" si="49">AVERAGE(L73:L88)</f>
        <v>5.833333333333333</v>
      </c>
      <c r="M89" s="136">
        <f t="shared" si="49"/>
        <v>2454.807795031114</v>
      </c>
      <c r="N89" s="137">
        <f>M89/L89</f>
        <v>420.82419343390529</v>
      </c>
      <c r="O89" s="138">
        <f>L89-I89</f>
        <v>0</v>
      </c>
      <c r="P89" s="139">
        <f>N89-K89</f>
        <v>-74.004377994666186</v>
      </c>
      <c r="Q89" s="140">
        <f>N89/K89</f>
        <v>0.85044441192832632</v>
      </c>
      <c r="R89" s="304"/>
      <c r="S89" s="141">
        <v>0.16666666666666666</v>
      </c>
      <c r="T89" s="142">
        <v>0.70069444444444429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-431.69220496888602</v>
      </c>
      <c r="AF89" s="140">
        <f>M89/J89</f>
        <v>0.85044441192832632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2145</v>
      </c>
      <c r="G90" s="147">
        <f t="shared" ref="G90:G91" si="50">E90*F90</f>
        <v>33268.949999999997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3794.28</v>
      </c>
      <c r="N90" s="151">
        <f>M90/L90</f>
        <v>632.38</v>
      </c>
      <c r="O90" s="153">
        <f>L90-I90</f>
        <v>0</v>
      </c>
      <c r="P90" s="154">
        <f>N90-K90</f>
        <v>-67.62</v>
      </c>
      <c r="Q90" s="155">
        <f>N90/K90</f>
        <v>0.90339999999999998</v>
      </c>
      <c r="R90" s="302">
        <f>Q106</f>
        <v>0.90302877458192388</v>
      </c>
      <c r="S90" s="156">
        <v>0.20833333333333334</v>
      </c>
      <c r="T90" s="157">
        <v>0.23188657407407409</v>
      </c>
      <c r="U90" s="158"/>
      <c r="V90" s="159">
        <v>33.919478794395772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-405.7199999999998</v>
      </c>
      <c r="AF90" s="155">
        <f>M90/J90</f>
        <v>0.90340000000000009</v>
      </c>
      <c r="AG90" s="307">
        <f>AF106</f>
        <v>0.90302877458192377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2213</v>
      </c>
      <c r="G91" s="102">
        <f t="shared" si="50"/>
        <v>33217.129999999997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3791.1617064881593</v>
      </c>
      <c r="N91" s="105">
        <f>M91/L91</f>
        <v>631.86028441469318</v>
      </c>
      <c r="O91" s="107">
        <f>L91-I91</f>
        <v>0</v>
      </c>
      <c r="P91" s="108">
        <f>N91-K91</f>
        <v>-68.139715585306817</v>
      </c>
      <c r="Q91" s="109">
        <f>N91/K91</f>
        <v>0.90265754916384744</v>
      </c>
      <c r="R91" s="303"/>
      <c r="S91" s="46">
        <v>0.23541666666666669</v>
      </c>
      <c r="T91" s="47">
        <v>0.25973379629629634</v>
      </c>
      <c r="U91" s="110">
        <v>5.0833333333333419</v>
      </c>
      <c r="V91" s="111">
        <v>35.023565408133749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-408.83829351184067</v>
      </c>
      <c r="AF91" s="109">
        <f>M91/J91</f>
        <v>0.90265754916384744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51">AVERAGE(I90:I105)</f>
        <v>6</v>
      </c>
      <c r="J106" s="136">
        <f t="shared" si="51"/>
        <v>4200</v>
      </c>
      <c r="K106" s="137">
        <f t="shared" ref="K106" si="52">J106/I106</f>
        <v>700</v>
      </c>
      <c r="L106" s="135">
        <f t="shared" ref="L106:M106" si="53">AVERAGE(L90:L105)</f>
        <v>6</v>
      </c>
      <c r="M106" s="136">
        <f t="shared" si="53"/>
        <v>3792.72085324408</v>
      </c>
      <c r="N106" s="137">
        <f>M106/L106</f>
        <v>632.1201422073467</v>
      </c>
      <c r="O106" s="138">
        <f>L106-I106</f>
        <v>0</v>
      </c>
      <c r="P106" s="139">
        <f>N106-K106</f>
        <v>-67.879857792653297</v>
      </c>
      <c r="Q106" s="140">
        <f>N106/K106</f>
        <v>0.90302877458192388</v>
      </c>
      <c r="R106" s="304"/>
      <c r="S106" s="141">
        <v>0.20833333333333334</v>
      </c>
      <c r="T106" s="142">
        <v>0.25973379629629634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-407.27914675592001</v>
      </c>
      <c r="AF106" s="140">
        <f>M106/J106</f>
        <v>0.90302877458192377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1587</v>
      </c>
      <c r="G107" s="147">
        <f t="shared" ref="G107:G109" si="54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1805.2000000000003</v>
      </c>
      <c r="N107" s="151">
        <f>M107/L107</f>
        <v>106.18823529411766</v>
      </c>
      <c r="O107" s="153">
        <f>L107-I107</f>
        <v>-1</v>
      </c>
      <c r="P107" s="154">
        <f>N107-K107</f>
        <v>-4.9228758169934537</v>
      </c>
      <c r="Q107" s="155">
        <f>N107/K107</f>
        <v>0.95569411764705892</v>
      </c>
      <c r="R107" s="302">
        <f>Q123</f>
        <v>0.95105892857142871</v>
      </c>
      <c r="S107" s="156">
        <v>0.70833333333333337</v>
      </c>
      <c r="T107" s="157">
        <v>0.74495370370370373</v>
      </c>
      <c r="U107" s="158"/>
      <c r="V107" s="159">
        <v>52.747617992466203</v>
      </c>
      <c r="W107" s="157"/>
      <c r="X107" s="168"/>
      <c r="Y107" s="195"/>
      <c r="Z107" s="196"/>
      <c r="AA107" s="305"/>
      <c r="AB107" s="306"/>
      <c r="AC107" s="195"/>
      <c r="AD107" s="196"/>
      <c r="AE107" s="114">
        <f>M107-J107</f>
        <v>-194.79999999999973</v>
      </c>
      <c r="AF107" s="155">
        <f>M107/J107</f>
        <v>0.90260000000000018</v>
      </c>
      <c r="AG107" s="307">
        <f>AF123</f>
        <v>0.90270000000000017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1622</v>
      </c>
      <c r="G108" s="102">
        <f t="shared" si="54"/>
        <v>82186.740000000005</v>
      </c>
      <c r="H108" s="26"/>
      <c r="I108" s="103">
        <v>20</v>
      </c>
      <c r="J108" s="104">
        <v>2000</v>
      </c>
      <c r="K108" s="105">
        <f t="shared" ref="K108:K109" si="55">J108/I108</f>
        <v>100</v>
      </c>
      <c r="L108" s="106">
        <v>19</v>
      </c>
      <c r="M108" s="104">
        <f>F108/V108*60</f>
        <v>1805.2000000000003</v>
      </c>
      <c r="N108" s="105">
        <f>M108/L108</f>
        <v>95.010526315789491</v>
      </c>
      <c r="O108" s="107">
        <f>L108-I108</f>
        <v>-1</v>
      </c>
      <c r="P108" s="108">
        <f>N108-K108</f>
        <v>-4.989473684210509</v>
      </c>
      <c r="Q108" s="109">
        <f>N108/K108</f>
        <v>0.9501052631578949</v>
      </c>
      <c r="R108" s="303"/>
      <c r="S108" s="46">
        <v>0.74861111111111112</v>
      </c>
      <c r="T108" s="47">
        <v>0.78604166666666664</v>
      </c>
      <c r="U108" s="110">
        <v>5.2666666666666373</v>
      </c>
      <c r="V108" s="111">
        <v>53.910923997341008</v>
      </c>
      <c r="W108" s="112"/>
      <c r="X108" s="115"/>
      <c r="Y108" s="12"/>
      <c r="Z108" s="197"/>
      <c r="AA108" s="294"/>
      <c r="AB108" s="295"/>
      <c r="AC108" s="12"/>
      <c r="AD108" s="197"/>
      <c r="AE108" s="116">
        <f>M108-J108</f>
        <v>-194.79999999999973</v>
      </c>
      <c r="AF108" s="109">
        <f>M108/J108</f>
        <v>0.90260000000000018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1632</v>
      </c>
      <c r="G109" s="102">
        <f t="shared" si="54"/>
        <v>93513.599999999991</v>
      </c>
      <c r="H109" s="26"/>
      <c r="I109" s="103">
        <v>21</v>
      </c>
      <c r="J109" s="104">
        <v>2000</v>
      </c>
      <c r="K109" s="105">
        <f t="shared" si="55"/>
        <v>95.238095238095241</v>
      </c>
      <c r="L109" s="106">
        <v>20</v>
      </c>
      <c r="M109" s="104">
        <f>F109/V109*60</f>
        <v>1805.8000000000002</v>
      </c>
      <c r="N109" s="105">
        <f>M109/L109</f>
        <v>90.29</v>
      </c>
      <c r="O109" s="107">
        <f>L109-I109</f>
        <v>-1</v>
      </c>
      <c r="P109" s="108">
        <f>N109-K109</f>
        <v>-4.9480952380952345</v>
      </c>
      <c r="Q109" s="109">
        <f>N109/K109</f>
        <v>0.94804500000000003</v>
      </c>
      <c r="R109" s="303"/>
      <c r="S109" s="46">
        <v>0.7895833333333333</v>
      </c>
      <c r="T109" s="47">
        <v>0.82723379629629623</v>
      </c>
      <c r="U109" s="110">
        <v>5.0999999999999979</v>
      </c>
      <c r="V109" s="111">
        <v>54.225274116734958</v>
      </c>
      <c r="W109" s="112"/>
      <c r="X109" s="115"/>
      <c r="Y109" s="12"/>
      <c r="Z109" s="197"/>
      <c r="AA109" s="294"/>
      <c r="AB109" s="295"/>
      <c r="AC109" s="12"/>
      <c r="AD109" s="197"/>
      <c r="AE109" s="116">
        <f>M109-J109</f>
        <v>-194.19999999999982</v>
      </c>
      <c r="AF109" s="109">
        <f>M109/J109</f>
        <v>0.90290000000000004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56">AVERAGE(I107:I122)</f>
        <v>19.666666666666668</v>
      </c>
      <c r="J123" s="136">
        <f t="shared" si="56"/>
        <v>2000</v>
      </c>
      <c r="K123" s="137">
        <f t="shared" ref="K123" si="57">J123/I123</f>
        <v>101.69491525423729</v>
      </c>
      <c r="L123" s="135">
        <f t="shared" ref="L123:M123" si="58">AVERAGE(L107:L122)</f>
        <v>18.666666666666668</v>
      </c>
      <c r="M123" s="136">
        <f t="shared" si="58"/>
        <v>1805.4000000000003</v>
      </c>
      <c r="N123" s="137">
        <f>M123/L123</f>
        <v>96.717857142857156</v>
      </c>
      <c r="O123" s="138">
        <f>L123-I123</f>
        <v>-1</v>
      </c>
      <c r="P123" s="139">
        <f>N123-K123</f>
        <v>-4.9770581113801313</v>
      </c>
      <c r="Q123" s="140">
        <f>N123/K123</f>
        <v>0.95105892857142871</v>
      </c>
      <c r="R123" s="304"/>
      <c r="S123" s="141">
        <v>0.70833333333333337</v>
      </c>
      <c r="T123" s="142">
        <v>0.82723379629629623</v>
      </c>
      <c r="U123" s="143"/>
      <c r="V123" s="165"/>
      <c r="W123" s="166"/>
      <c r="X123" s="137"/>
      <c r="Y123" s="178">
        <f t="shared" ref="Y123:Z123" si="59">SUM(Y107:Y122)</f>
        <v>0</v>
      </c>
      <c r="Z123" s="179">
        <f t="shared" si="59"/>
        <v>0</v>
      </c>
      <c r="AA123" s="290"/>
      <c r="AB123" s="291"/>
      <c r="AC123" s="178">
        <f t="shared" ref="AC123:AD123" si="60">SUM(AC107:AC122)</f>
        <v>0</v>
      </c>
      <c r="AD123" s="179">
        <f t="shared" si="60"/>
        <v>0</v>
      </c>
      <c r="AE123" s="167">
        <f>M123-J123</f>
        <v>-194.59999999999968</v>
      </c>
      <c r="AF123" s="140">
        <f>M123/J123</f>
        <v>0.90270000000000017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1952</v>
      </c>
      <c r="G124" s="147">
        <f t="shared" ref="G124:G126" si="61">E124*F124</f>
        <v>92915.199999999997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1806.3015390423552</v>
      </c>
      <c r="N124" s="151">
        <f>M124/L124</f>
        <v>78.534849523580661</v>
      </c>
      <c r="O124" s="153">
        <f>L124-I124</f>
        <v>0</v>
      </c>
      <c r="P124" s="154">
        <f>N124-K124</f>
        <v>-8.4216722155497763</v>
      </c>
      <c r="Q124" s="155">
        <f>N124/K124</f>
        <v>0.90315076952117757</v>
      </c>
      <c r="R124" s="302">
        <f>Q140</f>
        <v>0.90244780388444723</v>
      </c>
      <c r="S124" s="156">
        <v>0.70833333333333337</v>
      </c>
      <c r="T124" s="157">
        <v>0.75335648148148149</v>
      </c>
      <c r="U124" s="158"/>
      <c r="V124" s="159">
        <v>64.839672373912379</v>
      </c>
      <c r="W124" s="96"/>
      <c r="X124" s="97"/>
      <c r="Y124" s="195"/>
      <c r="Z124" s="196"/>
      <c r="AA124" s="305"/>
      <c r="AB124" s="306"/>
      <c r="AC124" s="195"/>
      <c r="AD124" s="196"/>
      <c r="AE124" s="114">
        <f>M124-J124</f>
        <v>-193.69846095764478</v>
      </c>
      <c r="AF124" s="155">
        <f>M124/J124</f>
        <v>0.90315076952117757</v>
      </c>
      <c r="AG124" s="374">
        <f>AF140</f>
        <v>0.90244780388444723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1589</v>
      </c>
      <c r="G125" s="102">
        <f t="shared" si="61"/>
        <v>90366.43</v>
      </c>
      <c r="H125" s="26"/>
      <c r="I125" s="103">
        <v>23</v>
      </c>
      <c r="J125" s="104">
        <v>2000</v>
      </c>
      <c r="K125" s="105">
        <f t="shared" ref="K125:K126" si="62">J125/I125</f>
        <v>86.956521739130437</v>
      </c>
      <c r="L125" s="106">
        <v>23</v>
      </c>
      <c r="M125" s="104">
        <f>F125/V125*60</f>
        <v>1805.4185642727768</v>
      </c>
      <c r="N125" s="105">
        <f>M125/L125</f>
        <v>78.496459316207691</v>
      </c>
      <c r="O125" s="107">
        <f>L125-I125</f>
        <v>0</v>
      </c>
      <c r="P125" s="108">
        <f>N125-K125</f>
        <v>-8.4600624229227464</v>
      </c>
      <c r="Q125" s="109">
        <f>N125/K125</f>
        <v>0.90270928213638846</v>
      </c>
      <c r="R125" s="303"/>
      <c r="S125" s="46">
        <v>0.75624999999999998</v>
      </c>
      <c r="T125" s="47">
        <v>0.7929166666666666</v>
      </c>
      <c r="U125" s="110">
        <v>5</v>
      </c>
      <c r="V125" s="111">
        <v>52.807698938446983</v>
      </c>
      <c r="W125" s="112"/>
      <c r="X125" s="115"/>
      <c r="Y125" s="12"/>
      <c r="Z125" s="197"/>
      <c r="AA125" s="294"/>
      <c r="AB125" s="295"/>
      <c r="AC125" s="12"/>
      <c r="AD125" s="197"/>
      <c r="AE125" s="116">
        <f>M125-J125</f>
        <v>-194.58143572722315</v>
      </c>
      <c r="AF125" s="109">
        <f>M125/J125</f>
        <v>0.90270928213638846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2226</v>
      </c>
      <c r="G126" s="102">
        <f t="shared" si="61"/>
        <v>126414.54</v>
      </c>
      <c r="H126" s="26"/>
      <c r="I126" s="103">
        <v>23</v>
      </c>
      <c r="J126" s="104">
        <v>2000</v>
      </c>
      <c r="K126" s="105">
        <f t="shared" si="62"/>
        <v>86.956521739130437</v>
      </c>
      <c r="L126" s="106">
        <v>23</v>
      </c>
      <c r="M126" s="104">
        <f>F126/V126*60</f>
        <v>1802.9667199915507</v>
      </c>
      <c r="N126" s="105">
        <f>M126/L126</f>
        <v>78.389857390936982</v>
      </c>
      <c r="O126" s="107">
        <f>L126-I126</f>
        <v>0</v>
      </c>
      <c r="P126" s="108">
        <f>N126-K126</f>
        <v>-8.5666643481934557</v>
      </c>
      <c r="Q126" s="109">
        <f>N126/K126</f>
        <v>0.90148335999577522</v>
      </c>
      <c r="R126" s="303"/>
      <c r="S126" s="46">
        <v>0.79652777777777772</v>
      </c>
      <c r="T126" s="47">
        <v>0.84796296296296292</v>
      </c>
      <c r="U126" s="110">
        <v>5.2000000000000135</v>
      </c>
      <c r="V126" s="111">
        <v>74.077906441127155</v>
      </c>
      <c r="W126" s="112"/>
      <c r="X126" s="115"/>
      <c r="Y126" s="12"/>
      <c r="Z126" s="197"/>
      <c r="AA126" s="294"/>
      <c r="AB126" s="295"/>
      <c r="AC126" s="12"/>
      <c r="AD126" s="197"/>
      <c r="AE126" s="116">
        <f>M126-J126</f>
        <v>-197.03328000844931</v>
      </c>
      <c r="AF126" s="109">
        <f>M126/J126</f>
        <v>0.90148335999577534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3">AVERAGE(I124:I139)</f>
        <v>23</v>
      </c>
      <c r="J140" s="136">
        <f t="shared" si="63"/>
        <v>2000</v>
      </c>
      <c r="K140" s="137">
        <f t="shared" ref="K140" si="64">J140/I140</f>
        <v>86.956521739130437</v>
      </c>
      <c r="L140" s="135">
        <f t="shared" ref="L140:M140" si="65">AVERAGE(L124:L139)</f>
        <v>23</v>
      </c>
      <c r="M140" s="136">
        <f t="shared" si="65"/>
        <v>1804.8956077688945</v>
      </c>
      <c r="N140" s="137">
        <f>M140/L140</f>
        <v>78.473722076908459</v>
      </c>
      <c r="O140" s="138">
        <f>L140-I140</f>
        <v>0</v>
      </c>
      <c r="P140" s="139">
        <f>N140-K140</f>
        <v>-8.4827996622219786</v>
      </c>
      <c r="Q140" s="140">
        <f>N140/K140</f>
        <v>0.90244780388444723</v>
      </c>
      <c r="R140" s="304"/>
      <c r="S140" s="141">
        <v>0.70833333333333337</v>
      </c>
      <c r="T140" s="142">
        <v>0.84796296296296292</v>
      </c>
      <c r="U140" s="143"/>
      <c r="V140" s="165"/>
      <c r="W140" s="186"/>
      <c r="X140" s="187"/>
      <c r="Y140" s="178">
        <f t="shared" ref="Y140:Z140" si="66">SUM(Y124:Y139)</f>
        <v>0</v>
      </c>
      <c r="Z140" s="179">
        <f t="shared" si="66"/>
        <v>0</v>
      </c>
      <c r="AA140" s="290"/>
      <c r="AB140" s="291"/>
      <c r="AC140" s="178">
        <f t="shared" ref="AC140:AD140" si="67">SUM(AC124:AC139)</f>
        <v>0</v>
      </c>
      <c r="AD140" s="179">
        <f t="shared" si="67"/>
        <v>0</v>
      </c>
      <c r="AE140" s="167">
        <f>M140-J140</f>
        <v>-195.10439223110552</v>
      </c>
      <c r="AF140" s="140">
        <f>M140/J140</f>
        <v>0.90244780388444723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2" priority="2" operator="greaterThan">
      <formula>0</formula>
    </cfRule>
  </conditionalFormatting>
  <conditionalFormatting sqref="P5:P140 AE5:AE140">
    <cfRule type="cellIs" dxfId="561" priority="5" operator="lessThan">
      <formula>0</formula>
    </cfRule>
  </conditionalFormatting>
  <conditionalFormatting sqref="Q5:Q140 AF5:AF140">
    <cfRule type="cellIs" dxfId="560" priority="3" operator="greaterThan">
      <formula>1</formula>
    </cfRule>
    <cfRule type="cellIs" dxfId="559" priority="4" operator="lessThan">
      <formula>0.8</formula>
    </cfRule>
  </conditionalFormatting>
  <conditionalFormatting sqref="AG5 R5:R140 AG107:AG124">
    <cfRule type="cellIs" dxfId="558" priority="6" operator="lessThan">
      <formula>0.8</formula>
    </cfRule>
  </conditionalFormatting>
  <conditionalFormatting sqref="AG22">
    <cfRule type="cellIs" dxfId="557" priority="11" operator="lessThan">
      <formula>0.8</formula>
    </cfRule>
  </conditionalFormatting>
  <conditionalFormatting sqref="AG37">
    <cfRule type="cellIs" dxfId="556" priority="10" operator="lessThan">
      <formula>0.8</formula>
    </cfRule>
  </conditionalFormatting>
  <conditionalFormatting sqref="AG39:AG74">
    <cfRule type="cellIs" dxfId="555" priority="8" operator="lessThan">
      <formula>0.8</formula>
    </cfRule>
  </conditionalFormatting>
  <conditionalFormatting sqref="AG80:AG88">
    <cfRule type="cellIs" dxfId="554" priority="9" operator="lessThan">
      <formula>0.8</formula>
    </cfRule>
  </conditionalFormatting>
  <conditionalFormatting sqref="AG90:AG95">
    <cfRule type="cellIs" dxfId="553" priority="7" operator="lessThan">
      <formula>0.8</formula>
    </cfRule>
  </conditionalFormatting>
  <conditionalFormatting sqref="AG139">
    <cfRule type="cellIs" dxfId="552" priority="1" operator="lessThan">
      <formula>0.8</formula>
    </cfRule>
  </conditionalFormatting>
  <dataValidations count="1">
    <dataValidation type="list" allowBlank="1" showInputMessage="1" showErrorMessage="1" sqref="AA5:AB140" xr:uid="{5904FCE2-5279-429D-9352-AF9DAB32E8E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33CD-7E41-417F-86B1-5D96657744D3}">
  <sheetPr>
    <tabColor theme="9" tint="0.59999389629810485"/>
  </sheetPr>
  <dimension ref="B1:AR42"/>
  <sheetViews>
    <sheetView zoomScale="70" zoomScaleNormal="70" workbookViewId="0">
      <selection activeCell="R41" sqref="R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259</v>
      </c>
      <c r="D3" s="278"/>
      <c r="E3" s="3" t="s">
        <v>2</v>
      </c>
      <c r="F3" s="279">
        <f>'0824(18度C)'!D1+'0824(4度C)'!D1</f>
        <v>197836</v>
      </c>
      <c r="G3" s="280"/>
      <c r="H3" s="3" t="s">
        <v>3</v>
      </c>
      <c r="I3" s="281">
        <f>'0824(18度C)'!F1+'0824(4度C)'!F1</f>
        <v>6178265.8499999996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509.85811440224876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783.6582281815547</v>
      </c>
      <c r="L6" s="256"/>
      <c r="M6" s="255">
        <f>AVERAGE(P32:X32)</f>
        <v>788.72727272727275</v>
      </c>
      <c r="N6" s="256"/>
      <c r="O6" s="244">
        <f>'0824(4度C)'!Y2</f>
        <v>0</v>
      </c>
      <c r="P6" s="244">
        <f>'0824(4度C)'!Z2</f>
        <v>0</v>
      </c>
      <c r="Q6" s="244">
        <f>'0824(4度C)'!AC2</f>
        <v>46</v>
      </c>
      <c r="R6" s="244">
        <f>'0824(4度C)'!AD2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460.45547461790341</v>
      </c>
      <c r="F7" s="250" t="e">
        <f>AVERAGE(#REF!,D15:K15)</f>
        <v>#REF!</v>
      </c>
      <c r="G7" s="251">
        <f>AVERAGE(D15:K15)</f>
        <v>252.89948862486486</v>
      </c>
      <c r="H7" s="252"/>
      <c r="I7" s="251">
        <f>AVERAGE(L15:O15)</f>
        <v>87.60994592458259</v>
      </c>
      <c r="J7" s="252"/>
      <c r="K7" s="251">
        <f>AVERAGE(D33:O33)</f>
        <v>709.85971549486032</v>
      </c>
      <c r="L7" s="252"/>
      <c r="M7" s="251">
        <f>AVERAGE(P33:X33)</f>
        <v>708.80797707716476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0.90401057027596166</v>
      </c>
      <c r="F8" s="258" t="e">
        <f>AVERAGE(D16:K16,#REF!)</f>
        <v>#REF!</v>
      </c>
      <c r="G8" s="236">
        <f>AVERAGE(D16:K16)</f>
        <v>0.90297252346484624</v>
      </c>
      <c r="H8" s="237"/>
      <c r="I8" s="236">
        <f>AVERAGE(L16:O16)</f>
        <v>0.92691914003746168</v>
      </c>
      <c r="J8" s="237"/>
      <c r="K8" s="236">
        <f>AVERAGE(D34:O34)</f>
        <v>0.90125432097260993</v>
      </c>
      <c r="L8" s="237"/>
      <c r="M8" s="236">
        <f>AVERAGE(P34:X34)</f>
        <v>0.89686960491523593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76.94872918471269</v>
      </c>
      <c r="F15" s="35">
        <v>94.802409968824065</v>
      </c>
      <c r="G15" s="35">
        <v>77.397769682631662</v>
      </c>
      <c r="H15" s="35">
        <v>160.98108262246029</v>
      </c>
      <c r="I15" s="35">
        <v>475.00679808321382</v>
      </c>
      <c r="J15" s="35">
        <v>632.26014220734658</v>
      </c>
      <c r="K15" s="36" t="s">
        <v>42</v>
      </c>
      <c r="L15" s="34" t="s">
        <v>42</v>
      </c>
      <c r="M15" s="205">
        <v>96.714285714285722</v>
      </c>
      <c r="N15" s="35">
        <v>78.505606134879457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0.90266778466682185</v>
      </c>
      <c r="F16" s="42">
        <f t="shared" si="0"/>
        <v>0.90394732909595843</v>
      </c>
      <c r="G16" s="42">
        <f t="shared" si="0"/>
        <v>0.90297397963070258</v>
      </c>
      <c r="H16" s="42">
        <f t="shared" si="0"/>
        <v>0.89992896882694806</v>
      </c>
      <c r="I16" s="42">
        <f t="shared" si="0"/>
        <v>0.90508830398672291</v>
      </c>
      <c r="J16" s="42">
        <f t="shared" si="0"/>
        <v>0.90322877458192363</v>
      </c>
      <c r="K16" s="43" t="s">
        <v>42</v>
      </c>
      <c r="L16" s="41" t="s">
        <v>42</v>
      </c>
      <c r="M16" s="44">
        <f>M15/M14</f>
        <v>0.9510238095238096</v>
      </c>
      <c r="N16" s="42">
        <f>N15/N14</f>
        <v>0.90281447055111375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0.62559027777777776</v>
      </c>
      <c r="F18" s="47">
        <v>0.54971064814814807</v>
      </c>
      <c r="G18" s="47">
        <v>0.56890046296296293</v>
      </c>
      <c r="H18" s="47">
        <v>0.59706018518518511</v>
      </c>
      <c r="I18" s="47">
        <v>0.45163194444444438</v>
      </c>
      <c r="J18" s="47">
        <v>0.30873842592592593</v>
      </c>
      <c r="K18" s="47" t="s">
        <v>42</v>
      </c>
      <c r="L18" s="46" t="s">
        <v>42</v>
      </c>
      <c r="M18" s="48">
        <v>0.82601851851851849</v>
      </c>
      <c r="N18" s="47">
        <v>0.84986111111111107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8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20.125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942.85714285714289</v>
      </c>
      <c r="N32" s="28">
        <v>1005.8823529411765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287.50225642644614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865.96351694420457</v>
      </c>
      <c r="N33" s="35">
        <v>911.93604069978528</v>
      </c>
      <c r="O33" s="35">
        <v>774.0370479090052</v>
      </c>
      <c r="P33" s="34">
        <v>438.59624525917195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620.67354951247592</v>
      </c>
      <c r="W33" s="35">
        <v>999.31572290165002</v>
      </c>
      <c r="X33" s="37">
        <v>776.64639063536094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0.87847911685858548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0.9184461543347624</v>
      </c>
      <c r="N34" s="42">
        <f>N33/N32</f>
        <v>0.90660308139744739</v>
      </c>
      <c r="O34" s="42">
        <f>O33/O32</f>
        <v>0.90148893129964469</v>
      </c>
      <c r="P34" s="41">
        <f>P33/P32</f>
        <v>0.89343679589831315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0.88667649930353698</v>
      </c>
      <c r="W34" s="42">
        <f>W33/W32</f>
        <v>0.90846883900149999</v>
      </c>
      <c r="X34" s="45">
        <f>X33/X32</f>
        <v>0.89889628545759381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0.32569444444444445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0.72916666666666663</v>
      </c>
      <c r="X35" s="49">
        <v>0.73958333333333326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0.45163194444444438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0.40662037037037035</v>
      </c>
      <c r="N36" s="47">
        <v>0.51118055555555564</v>
      </c>
      <c r="O36" s="47">
        <v>0.51681712962962978</v>
      </c>
      <c r="P36" s="46">
        <v>0.7551620370370371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0.93625000000000014</v>
      </c>
      <c r="W36" s="47">
        <v>1.121944444444444</v>
      </c>
      <c r="X36" s="49">
        <v>1.1198495370370365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3.5</v>
      </c>
      <c r="N37" s="57">
        <v>3.4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4501-DE31-4594-A6A1-3197A974C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C22" sqref="B5:X38"/>
      <selection pane="bottomLeft" activeCell="C34" sqref="C34:D3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110003</v>
      </c>
      <c r="E1" s="87" t="s">
        <v>3</v>
      </c>
      <c r="F1" s="88">
        <f>SUM(G5:G140)</f>
        <v>2153201.0300000003</v>
      </c>
      <c r="G1" s="89" t="s">
        <v>84</v>
      </c>
      <c r="H1" s="90">
        <f>L21+L38+L55+L72+L89+L106+L123+L140</f>
        <v>41.042857142857137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46258</v>
      </c>
      <c r="B2" s="348"/>
      <c r="C2" s="91" t="s">
        <v>40</v>
      </c>
      <c r="D2" s="92">
        <f>AVERAGE(N21,N38,N55,N72,N89,N106,N123,N140)</f>
        <v>709.33384628601254</v>
      </c>
      <c r="E2" s="92" t="s">
        <v>91</v>
      </c>
      <c r="F2" s="93">
        <f>F1/D1</f>
        <v>19.574020981245969</v>
      </c>
      <c r="G2" s="94" t="s">
        <v>92</v>
      </c>
      <c r="H2" s="95">
        <f>COUNT(H5:H140)</f>
        <v>11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1886</v>
      </c>
      <c r="G5" s="147">
        <f t="shared" ref="G5:G9" si="0">E5*F5</f>
        <v>48357.04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3217.9695511531827</v>
      </c>
      <c r="N5" s="151">
        <f>M5/L5</f>
        <v>321.79695511531827</v>
      </c>
      <c r="O5" s="153">
        <f>L5-I5</f>
        <v>0</v>
      </c>
      <c r="P5" s="154">
        <f>N5-K5</f>
        <v>-38.203044884681731</v>
      </c>
      <c r="Q5" s="155">
        <f>N5/K5</f>
        <v>0.89388043087588409</v>
      </c>
      <c r="R5" s="302">
        <f>Q21</f>
        <v>0.87847911685858548</v>
      </c>
      <c r="S5" s="156">
        <v>0.25</v>
      </c>
      <c r="T5" s="157">
        <v>0.27440972222222221</v>
      </c>
      <c r="U5" s="158"/>
      <c r="V5" s="159">
        <v>35.16503130349642</v>
      </c>
      <c r="W5" s="160"/>
      <c r="X5" s="161"/>
      <c r="Y5" s="305"/>
      <c r="Z5" s="306"/>
      <c r="AA5" s="114">
        <f>M5-J5</f>
        <v>-382.03044884681731</v>
      </c>
      <c r="AB5" s="155">
        <f>M5/J5</f>
        <v>0.89388043087588409</v>
      </c>
      <c r="AC5" s="307">
        <f>AB21</f>
        <v>0.87847911685858548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2957</v>
      </c>
      <c r="G6" s="102">
        <f t="shared" si="0"/>
        <v>87290.64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3158.9491112686096</v>
      </c>
      <c r="N6" s="105">
        <f>M6/L6</f>
        <v>287.17719193350996</v>
      </c>
      <c r="O6" s="107">
        <f>L6-I6</f>
        <v>0</v>
      </c>
      <c r="P6" s="108">
        <f>N6-K6</f>
        <v>-40.095535339217292</v>
      </c>
      <c r="Q6" s="109">
        <f>N6/K6</f>
        <v>0.8774858642412805</v>
      </c>
      <c r="R6" s="303"/>
      <c r="S6" s="46">
        <v>0.27847222222222223</v>
      </c>
      <c r="T6" s="47">
        <v>0.31746527777777778</v>
      </c>
      <c r="U6" s="110">
        <v>5.8500000000000352</v>
      </c>
      <c r="V6" s="111">
        <v>56.164247586992467</v>
      </c>
      <c r="W6" s="112"/>
      <c r="X6" s="115"/>
      <c r="Y6" s="294"/>
      <c r="Z6" s="295"/>
      <c r="AA6" s="116">
        <f>M6-J6</f>
        <v>-441.05088873139039</v>
      </c>
      <c r="AB6" s="109">
        <f>M6/J6</f>
        <v>0.8774858642412805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3443</v>
      </c>
      <c r="G7" s="102">
        <f t="shared" si="0"/>
        <v>102773.55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3157.9611891220188</v>
      </c>
      <c r="N7" s="105">
        <f>M7/L7</f>
        <v>287.08738082927442</v>
      </c>
      <c r="O7" s="107">
        <f>L7-I7</f>
        <v>0</v>
      </c>
      <c r="P7" s="108">
        <f>N7-K7</f>
        <v>-40.185346443452829</v>
      </c>
      <c r="Q7" s="109">
        <f>N7/K7</f>
        <v>0.87721144142278307</v>
      </c>
      <c r="R7" s="303"/>
      <c r="S7" s="46">
        <v>0.3208333333333333</v>
      </c>
      <c r="T7" s="47">
        <v>0.36624999999999996</v>
      </c>
      <c r="U7" s="110">
        <v>4.8499999999999588</v>
      </c>
      <c r="V7" s="111">
        <v>65.415623444515376</v>
      </c>
      <c r="W7" s="112"/>
      <c r="X7" s="115"/>
      <c r="Y7" s="294"/>
      <c r="Z7" s="295"/>
      <c r="AA7" s="116">
        <f>M7-J7</f>
        <v>-442.03881087798118</v>
      </c>
      <c r="AB7" s="109">
        <f>M7/J7</f>
        <v>0.87721144142278296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1002</v>
      </c>
      <c r="G8" s="102">
        <f t="shared" si="0"/>
        <v>30060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3156.0412741714581</v>
      </c>
      <c r="N8" s="105">
        <f>M8/L8</f>
        <v>286.91284310649621</v>
      </c>
      <c r="O8" s="107">
        <f>L8-I8</f>
        <v>0</v>
      </c>
      <c r="P8" s="108">
        <f>N8-K8</f>
        <v>-40.359884166231041</v>
      </c>
      <c r="Q8" s="109">
        <f>N8/K8</f>
        <v>0.87667813171429398</v>
      </c>
      <c r="R8" s="303"/>
      <c r="S8" s="46">
        <v>0.36944444444444441</v>
      </c>
      <c r="T8" s="47">
        <v>0.382662037037037</v>
      </c>
      <c r="U8" s="110">
        <v>4.5999999999999996</v>
      </c>
      <c r="V8" s="111">
        <v>19.0491805325908</v>
      </c>
      <c r="W8" s="112"/>
      <c r="X8" s="115"/>
      <c r="Y8" s="294"/>
      <c r="Z8" s="295"/>
      <c r="AA8" s="116">
        <f>M8-J8</f>
        <v>-443.9587258285419</v>
      </c>
      <c r="AB8" s="109">
        <f>M8/J8</f>
        <v>0.87667813171429387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1348</v>
      </c>
      <c r="G9" s="102">
        <f t="shared" si="0"/>
        <v>38512.36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3121.7029777392681</v>
      </c>
      <c r="N9" s="105">
        <f>M9/L9</f>
        <v>260.14191481160566</v>
      </c>
      <c r="O9" s="107">
        <f>L9-I9</f>
        <v>0</v>
      </c>
      <c r="P9" s="108">
        <f>N9-K9</f>
        <v>-39.858085188394341</v>
      </c>
      <c r="Q9" s="109">
        <f>N9/K9</f>
        <v>0.86713971603868556</v>
      </c>
      <c r="R9" s="303"/>
      <c r="S9" s="46">
        <v>0.38611111111111107</v>
      </c>
      <c r="T9" s="47">
        <v>0.40409722222222216</v>
      </c>
      <c r="U9" s="110">
        <v>4.9666666666666703</v>
      </c>
      <c r="V9" s="111">
        <v>25.908935147498614</v>
      </c>
      <c r="W9" s="112"/>
      <c r="X9" s="115"/>
      <c r="Y9" s="294"/>
      <c r="Z9" s="295"/>
      <c r="AA9" s="116">
        <f>M9-J9</f>
        <v>-478.29702226073186</v>
      </c>
      <c r="AB9" s="109">
        <f>M9/J9</f>
        <v>0.86713971603868556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3162.5248206909077</v>
      </c>
      <c r="N21" s="137">
        <f>M21/L21</f>
        <v>287.50225642644614</v>
      </c>
      <c r="O21" s="138">
        <f>L21-I21</f>
        <v>0</v>
      </c>
      <c r="P21" s="139">
        <f>N21-K21</f>
        <v>-39.770470846281114</v>
      </c>
      <c r="Q21" s="140">
        <f>N21/K21</f>
        <v>0.87847911685858548</v>
      </c>
      <c r="R21" s="304"/>
      <c r="S21" s="141">
        <v>0.25</v>
      </c>
      <c r="T21" s="142">
        <v>0.45163194444444438</v>
      </c>
      <c r="U21" s="143"/>
      <c r="V21" s="165"/>
      <c r="W21" s="166"/>
      <c r="X21" s="137"/>
      <c r="Y21" s="290"/>
      <c r="Z21" s="291"/>
      <c r="AA21" s="167">
        <f>M21-J21</f>
        <v>-437.47517930909225</v>
      </c>
      <c r="AB21" s="140">
        <f>M21/J21</f>
        <v>0.87847911685858548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2543</v>
      </c>
      <c r="G22" s="147">
        <f t="shared" ref="G22:G23" si="5">E22*F22</f>
        <v>47121.79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3031.2414935015804</v>
      </c>
      <c r="N22" s="151">
        <f>M22/L22</f>
        <v>1010.4138311671935</v>
      </c>
      <c r="O22" s="153">
        <f>L22-I22</f>
        <v>0</v>
      </c>
      <c r="P22" s="154">
        <f>N22-K22</f>
        <v>-89.586168832806493</v>
      </c>
      <c r="Q22" s="155">
        <f>N22/K22</f>
        <v>0.91855802833381228</v>
      </c>
      <c r="R22" s="302">
        <f>Q38</f>
        <v>0.9184461543347624</v>
      </c>
      <c r="S22" s="156">
        <v>0.32569444444444445</v>
      </c>
      <c r="T22" s="157">
        <v>0.36064814814814816</v>
      </c>
      <c r="U22" s="158"/>
      <c r="V22" s="111">
        <v>50.335811358845284</v>
      </c>
      <c r="W22" s="160"/>
      <c r="X22" s="161"/>
      <c r="Y22" s="305"/>
      <c r="Z22" s="306"/>
      <c r="AA22" s="114">
        <f>M22-J22</f>
        <v>-268.75850649841959</v>
      </c>
      <c r="AB22" s="155">
        <f>M22/J22</f>
        <v>0.91855802833381228</v>
      </c>
      <c r="AC22" s="307">
        <f>AB38</f>
        <v>0.9184461543347624</v>
      </c>
    </row>
    <row r="23" spans="1:29" ht="15.75" customHeight="1">
      <c r="A23" s="297"/>
      <c r="B23" s="99" t="s">
        <v>118</v>
      </c>
      <c r="C23" s="292" t="s">
        <v>123</v>
      </c>
      <c r="D23" s="293"/>
      <c r="E23" s="100">
        <v>17.89</v>
      </c>
      <c r="F23" s="101">
        <v>3058</v>
      </c>
      <c r="G23" s="102">
        <f t="shared" si="5"/>
        <v>54707.62</v>
      </c>
      <c r="H23" s="26"/>
      <c r="I23" s="103">
        <v>4</v>
      </c>
      <c r="J23" s="104">
        <v>3300</v>
      </c>
      <c r="K23" s="105">
        <f t="shared" ref="K23" si="6">J23/I23</f>
        <v>825</v>
      </c>
      <c r="L23" s="106">
        <v>4</v>
      </c>
      <c r="M23" s="104">
        <f>F23/V23*60</f>
        <v>3030.5031251078517</v>
      </c>
      <c r="N23" s="105">
        <f>M23/L23</f>
        <v>757.62578127696293</v>
      </c>
      <c r="O23" s="107">
        <f>L23-I23</f>
        <v>0</v>
      </c>
      <c r="P23" s="108">
        <f>N23-K23</f>
        <v>-67.374218723037075</v>
      </c>
      <c r="Q23" s="109">
        <f>N23/K23</f>
        <v>0.91833428033571263</v>
      </c>
      <c r="R23" s="303"/>
      <c r="S23" s="46">
        <v>0.36458333333333331</v>
      </c>
      <c r="T23" s="47">
        <v>0.40662037037037035</v>
      </c>
      <c r="U23" s="110">
        <v>5.6666666666666199</v>
      </c>
      <c r="V23" s="111">
        <v>60.544402175289022</v>
      </c>
      <c r="W23" s="112"/>
      <c r="X23" s="115"/>
      <c r="Y23" s="294"/>
      <c r="Z23" s="295"/>
      <c r="AA23" s="116">
        <f>M23-J23</f>
        <v>-269.4968748921483</v>
      </c>
      <c r="AB23" s="109">
        <f>M23/J23</f>
        <v>0.91833428033571263</v>
      </c>
      <c r="AC23" s="308"/>
    </row>
    <row r="24" spans="1:29" ht="15.75" customHeight="1">
      <c r="A24" s="297"/>
      <c r="B24" s="99"/>
      <c r="C24" s="292"/>
      <c r="D24" s="293"/>
      <c r="E24" s="100"/>
      <c r="F24" s="101"/>
      <c r="G24" s="102"/>
      <c r="H24" s="26"/>
      <c r="I24" s="103"/>
      <c r="J24" s="104"/>
      <c r="K24" s="105"/>
      <c r="L24" s="106"/>
      <c r="M24" s="104"/>
      <c r="N24" s="105"/>
      <c r="O24" s="107"/>
      <c r="P24" s="108"/>
      <c r="Q24" s="109"/>
      <c r="R24" s="303"/>
      <c r="S24" s="46"/>
      <c r="T24" s="47"/>
      <c r="U24" s="110"/>
      <c r="V24" s="111"/>
      <c r="W24" s="112"/>
      <c r="X24" s="115"/>
      <c r="Y24" s="294"/>
      <c r="Z24" s="295"/>
      <c r="AA24" s="116"/>
      <c r="AB24" s="109"/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3.5</v>
      </c>
      <c r="J38" s="136">
        <f t="shared" si="7"/>
        <v>3300</v>
      </c>
      <c r="K38" s="137">
        <f t="shared" ref="K38" si="8">J38/I38</f>
        <v>942.85714285714289</v>
      </c>
      <c r="L38" s="135">
        <f t="shared" ref="L38:M38" si="9">AVERAGE(L22:L37)</f>
        <v>3.5</v>
      </c>
      <c r="M38" s="136">
        <f t="shared" si="9"/>
        <v>3030.8723093047161</v>
      </c>
      <c r="N38" s="137">
        <f t="shared" ref="N38:N43" si="10">M38/L38</f>
        <v>865.96351694420457</v>
      </c>
      <c r="O38" s="138">
        <f t="shared" ref="O38:O43" si="11">L38-I38</f>
        <v>0</v>
      </c>
      <c r="P38" s="139">
        <f t="shared" ref="P38:P43" si="12">N38-K38</f>
        <v>-76.893625912938319</v>
      </c>
      <c r="Q38" s="140">
        <f t="shared" ref="Q38:Q43" si="13">N38/K38</f>
        <v>0.9184461543347624</v>
      </c>
      <c r="R38" s="304"/>
      <c r="S38" s="141">
        <v>0.32569444444444445</v>
      </c>
      <c r="T38" s="142">
        <v>0.40662037037037035</v>
      </c>
      <c r="U38" s="143"/>
      <c r="V38" s="165"/>
      <c r="W38" s="98"/>
      <c r="X38" s="68"/>
      <c r="Y38" s="290"/>
      <c r="Z38" s="291"/>
      <c r="AA38" s="167">
        <f t="shared" ref="AA38:AA43" si="14">M38-J38</f>
        <v>-269.12769069528395</v>
      </c>
      <c r="AB38" s="140">
        <f t="shared" ref="AB38:AB43" si="15">M38/J38</f>
        <v>0.9184461543347624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130</v>
      </c>
      <c r="D39" s="301"/>
      <c r="E39" s="146">
        <v>24.82</v>
      </c>
      <c r="F39" s="96">
        <v>1179</v>
      </c>
      <c r="G39" s="147">
        <f t="shared" ref="G39:G43" si="16">E39*F39</f>
        <v>29262.78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>F39/V39*60</f>
        <v>3235.8401595422802</v>
      </c>
      <c r="N39" s="151">
        <f t="shared" si="10"/>
        <v>647.16803190845599</v>
      </c>
      <c r="O39" s="153">
        <f t="shared" si="11"/>
        <v>0</v>
      </c>
      <c r="P39" s="154">
        <f t="shared" si="12"/>
        <v>-72.831968091544013</v>
      </c>
      <c r="Q39" s="155">
        <f t="shared" si="13"/>
        <v>0.89884448876174439</v>
      </c>
      <c r="R39" s="302">
        <f>Q55</f>
        <v>0.90660308139744739</v>
      </c>
      <c r="S39" s="156">
        <v>0.25</v>
      </c>
      <c r="T39" s="157">
        <v>0.2651736111111111</v>
      </c>
      <c r="U39" s="158"/>
      <c r="V39" s="159">
        <v>21.861401216432888</v>
      </c>
      <c r="W39" s="160"/>
      <c r="X39" s="161"/>
      <c r="Y39" s="305"/>
      <c r="Z39" s="306"/>
      <c r="AA39" s="114">
        <f t="shared" si="14"/>
        <v>-364.15984045771984</v>
      </c>
      <c r="AB39" s="155">
        <f t="shared" si="15"/>
        <v>0.8988444887617445</v>
      </c>
      <c r="AC39" s="307">
        <f>AB55</f>
        <v>0.90660308139744727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1292</v>
      </c>
      <c r="G40" s="102">
        <f t="shared" si="16"/>
        <v>23488.560000000001</v>
      </c>
      <c r="H40" s="26"/>
      <c r="I40" s="103">
        <v>3</v>
      </c>
      <c r="J40" s="104">
        <v>3600</v>
      </c>
      <c r="K40" s="105">
        <f t="shared" ref="K40:K75" si="17">J40/I40</f>
        <v>1200</v>
      </c>
      <c r="L40" s="106">
        <v>3</v>
      </c>
      <c r="M40" s="104">
        <f>F40/V40*60</f>
        <v>3232.2018073801169</v>
      </c>
      <c r="N40" s="105">
        <f t="shared" si="10"/>
        <v>1077.400602460039</v>
      </c>
      <c r="O40" s="107">
        <f t="shared" si="11"/>
        <v>0</v>
      </c>
      <c r="P40" s="108">
        <f t="shared" si="12"/>
        <v>-122.59939753996105</v>
      </c>
      <c r="Q40" s="109">
        <f t="shared" si="13"/>
        <v>0.89783383538336581</v>
      </c>
      <c r="R40" s="303"/>
      <c r="S40" s="46">
        <v>0.27500000000000002</v>
      </c>
      <c r="T40" s="47">
        <v>0.29165509259259259</v>
      </c>
      <c r="U40" s="110">
        <v>15</v>
      </c>
      <c r="V40" s="111">
        <v>23.983650966037409</v>
      </c>
      <c r="W40" s="112"/>
      <c r="X40" s="115"/>
      <c r="Y40" s="294"/>
      <c r="Z40" s="295"/>
      <c r="AA40" s="116">
        <f t="shared" si="14"/>
        <v>-367.79819261988314</v>
      </c>
      <c r="AB40" s="109">
        <f t="shared" si="15"/>
        <v>0.89783383538336581</v>
      </c>
      <c r="AC40" s="308"/>
    </row>
    <row r="41" spans="1:29" ht="15.75" customHeight="1">
      <c r="A41" s="311"/>
      <c r="B41" s="99" t="s">
        <v>118</v>
      </c>
      <c r="C41" s="292" t="s">
        <v>206</v>
      </c>
      <c r="D41" s="293"/>
      <c r="E41" s="100">
        <v>17.07</v>
      </c>
      <c r="F41" s="101">
        <v>2015</v>
      </c>
      <c r="G41" s="102">
        <f t="shared" si="16"/>
        <v>34396.050000000003</v>
      </c>
      <c r="H41" s="26"/>
      <c r="I41" s="103">
        <v>3</v>
      </c>
      <c r="J41" s="104">
        <v>3300</v>
      </c>
      <c r="K41" s="105">
        <f t="shared" si="17"/>
        <v>1100</v>
      </c>
      <c r="L41" s="106">
        <v>3</v>
      </c>
      <c r="M41" s="104">
        <f>F41/V41*60</f>
        <v>3035.7093734666614</v>
      </c>
      <c r="N41" s="105">
        <f t="shared" si="10"/>
        <v>1011.9031244888871</v>
      </c>
      <c r="O41" s="107">
        <f t="shared" si="11"/>
        <v>0</v>
      </c>
      <c r="P41" s="108">
        <f t="shared" si="12"/>
        <v>-88.096875511112898</v>
      </c>
      <c r="Q41" s="109">
        <f t="shared" si="13"/>
        <v>0.91991193135353377</v>
      </c>
      <c r="R41" s="303"/>
      <c r="S41" s="46">
        <v>0.30138888888888893</v>
      </c>
      <c r="T41" s="47">
        <v>0.3290393518518519</v>
      </c>
      <c r="U41" s="110">
        <v>15</v>
      </c>
      <c r="V41" s="111">
        <v>39.825946797382954</v>
      </c>
      <c r="W41" s="112"/>
      <c r="X41" s="115"/>
      <c r="Y41" s="294"/>
      <c r="Z41" s="295"/>
      <c r="AA41" s="116">
        <f t="shared" si="14"/>
        <v>-264.29062653333858</v>
      </c>
      <c r="AB41" s="109">
        <f t="shared" si="15"/>
        <v>0.91991193135353377</v>
      </c>
      <c r="AC41" s="308"/>
    </row>
    <row r="42" spans="1:29" ht="15.75" customHeight="1">
      <c r="A42" s="311"/>
      <c r="B42" s="99" t="s">
        <v>118</v>
      </c>
      <c r="C42" s="292" t="s">
        <v>126</v>
      </c>
      <c r="D42" s="293"/>
      <c r="E42" s="100">
        <v>14.03</v>
      </c>
      <c r="F42" s="101">
        <v>4884</v>
      </c>
      <c r="G42" s="102">
        <f t="shared" si="16"/>
        <v>68522.52</v>
      </c>
      <c r="H42" s="26"/>
      <c r="I42" s="103">
        <v>3</v>
      </c>
      <c r="J42" s="104">
        <v>3000</v>
      </c>
      <c r="K42" s="105">
        <f t="shared" si="17"/>
        <v>1000</v>
      </c>
      <c r="L42" s="106">
        <v>3</v>
      </c>
      <c r="M42" s="104">
        <f>F42/V42*60</f>
        <v>2759.6161146167428</v>
      </c>
      <c r="N42" s="105">
        <f t="shared" si="10"/>
        <v>919.87203820558091</v>
      </c>
      <c r="O42" s="107">
        <f t="shared" si="11"/>
        <v>0</v>
      </c>
      <c r="P42" s="108">
        <f t="shared" si="12"/>
        <v>-80.127961794419093</v>
      </c>
      <c r="Q42" s="109">
        <f t="shared" si="13"/>
        <v>0.91987203820558094</v>
      </c>
      <c r="R42" s="303"/>
      <c r="S42" s="46">
        <v>0.33888888888888896</v>
      </c>
      <c r="T42" s="47">
        <v>0.41262731481481491</v>
      </c>
      <c r="U42" s="110">
        <v>15</v>
      </c>
      <c r="V42" s="111">
        <v>106.18868271128993</v>
      </c>
      <c r="W42" s="112"/>
      <c r="X42" s="115"/>
      <c r="Y42" s="294"/>
      <c r="Z42" s="295"/>
      <c r="AA42" s="116">
        <f t="shared" si="14"/>
        <v>-240.38388538325717</v>
      </c>
      <c r="AB42" s="109">
        <f t="shared" si="15"/>
        <v>0.91987203820558094</v>
      </c>
      <c r="AC42" s="308"/>
    </row>
    <row r="43" spans="1:29" ht="15.75" customHeight="1">
      <c r="A43" s="311"/>
      <c r="B43" s="99" t="s">
        <v>118</v>
      </c>
      <c r="C43" s="292" t="s">
        <v>128</v>
      </c>
      <c r="D43" s="293"/>
      <c r="E43" s="100">
        <v>14.28</v>
      </c>
      <c r="F43" s="101">
        <v>6863</v>
      </c>
      <c r="G43" s="102">
        <f t="shared" si="16"/>
        <v>98003.64</v>
      </c>
      <c r="H43" s="13"/>
      <c r="I43" s="103">
        <v>3</v>
      </c>
      <c r="J43" s="104">
        <v>3600</v>
      </c>
      <c r="K43" s="105">
        <f t="shared" si="17"/>
        <v>1200</v>
      </c>
      <c r="L43" s="106">
        <v>3</v>
      </c>
      <c r="M43" s="104">
        <f>F43/V43*60</f>
        <v>3239.5452368905458</v>
      </c>
      <c r="N43" s="105">
        <f t="shared" si="10"/>
        <v>1079.8484122968487</v>
      </c>
      <c r="O43" s="107">
        <f t="shared" si="11"/>
        <v>0</v>
      </c>
      <c r="P43" s="108">
        <f t="shared" si="12"/>
        <v>-120.15158770315134</v>
      </c>
      <c r="Q43" s="109">
        <f t="shared" si="13"/>
        <v>0.89987367691404052</v>
      </c>
      <c r="R43" s="303"/>
      <c r="S43" s="46">
        <v>0.42291666666666677</v>
      </c>
      <c r="T43" s="47">
        <v>0.51118055555555564</v>
      </c>
      <c r="U43" s="110">
        <v>14.816666666666691</v>
      </c>
      <c r="V43" s="111">
        <v>127.11043368397105</v>
      </c>
      <c r="W43" s="112"/>
      <c r="X43" s="115"/>
      <c r="Y43" s="294"/>
      <c r="Z43" s="295"/>
      <c r="AA43" s="116">
        <f t="shared" si="14"/>
        <v>-360.45476310945423</v>
      </c>
      <c r="AB43" s="109">
        <f t="shared" si="15"/>
        <v>0.89987367691404052</v>
      </c>
      <c r="AC43" s="308"/>
    </row>
    <row r="44" spans="1:29" ht="15.75" customHeight="1">
      <c r="A44" s="311"/>
      <c r="B44" s="99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294"/>
      <c r="Z44" s="295"/>
      <c r="AA44" s="116"/>
      <c r="AB44" s="109"/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8">AVERAGE(I39:I54)</f>
        <v>3.4</v>
      </c>
      <c r="J55" s="136">
        <f t="shared" si="18"/>
        <v>3420</v>
      </c>
      <c r="K55" s="137">
        <f t="shared" ref="K55" si="19">J55/I55</f>
        <v>1005.8823529411765</v>
      </c>
      <c r="L55" s="135">
        <f t="shared" ref="L55:M55" si="20">AVERAGE(L39:L54)</f>
        <v>3.4</v>
      </c>
      <c r="M55" s="136">
        <f t="shared" si="20"/>
        <v>3100.5825383792699</v>
      </c>
      <c r="N55" s="137">
        <f t="shared" ref="N55:N62" si="21">M55/L55</f>
        <v>911.93604069978528</v>
      </c>
      <c r="O55" s="138">
        <f t="shared" ref="O55:O62" si="22">L55-I55</f>
        <v>0</v>
      </c>
      <c r="P55" s="139">
        <f t="shared" ref="P55:P62" si="23">N55-K55</f>
        <v>-93.946312241391183</v>
      </c>
      <c r="Q55" s="140">
        <f t="shared" ref="Q55:Q62" si="24">N55/K55</f>
        <v>0.90660308139744739</v>
      </c>
      <c r="R55" s="304"/>
      <c r="S55" s="141">
        <v>0.25</v>
      </c>
      <c r="T55" s="142">
        <v>0.51118055555555564</v>
      </c>
      <c r="U55" s="143"/>
      <c r="V55" s="165"/>
      <c r="W55" s="98"/>
      <c r="X55" s="68"/>
      <c r="Y55" s="290"/>
      <c r="Z55" s="291"/>
      <c r="AA55" s="167">
        <f t="shared" ref="AA55:AA62" si="25">M55-J55</f>
        <v>-319.41746162073014</v>
      </c>
      <c r="AB55" s="140">
        <f t="shared" ref="AB55:AB62" si="26">M55/J55</f>
        <v>0.90660308139744727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129</v>
      </c>
      <c r="D56" s="301"/>
      <c r="E56" s="146">
        <v>25.03</v>
      </c>
      <c r="F56" s="96">
        <v>943</v>
      </c>
      <c r="G56" s="147">
        <f t="shared" ref="G56:G62" si="27">E56*F56</f>
        <v>23603.29</v>
      </c>
      <c r="H56" s="148"/>
      <c r="I56" s="149">
        <v>5</v>
      </c>
      <c r="J56" s="150">
        <v>3600</v>
      </c>
      <c r="K56" s="151">
        <f>J56/I56</f>
        <v>720</v>
      </c>
      <c r="L56" s="152">
        <v>5</v>
      </c>
      <c r="M56" s="150">
        <f t="shared" ref="M56:M62" si="28">F56/V56*60</f>
        <v>3235.8261454594444</v>
      </c>
      <c r="N56" s="151">
        <f t="shared" si="21"/>
        <v>647.16522909188893</v>
      </c>
      <c r="O56" s="153">
        <f t="shared" si="22"/>
        <v>0</v>
      </c>
      <c r="P56" s="154">
        <f t="shared" si="23"/>
        <v>-72.834770908111068</v>
      </c>
      <c r="Q56" s="155">
        <f t="shared" si="24"/>
        <v>0.89884059596095689</v>
      </c>
      <c r="R56" s="302">
        <f>Q72</f>
        <v>0.90148893129964469</v>
      </c>
      <c r="S56" s="156">
        <v>0.25</v>
      </c>
      <c r="T56" s="157">
        <v>0.2621412037037037</v>
      </c>
      <c r="U56" s="158"/>
      <c r="V56" s="159">
        <v>17.48548823594674</v>
      </c>
      <c r="W56" s="157"/>
      <c r="X56" s="168"/>
      <c r="Y56" s="305"/>
      <c r="Z56" s="306"/>
      <c r="AA56" s="114">
        <f t="shared" si="25"/>
        <v>-364.17385454055557</v>
      </c>
      <c r="AB56" s="155">
        <f t="shared" si="26"/>
        <v>0.89884059596095678</v>
      </c>
      <c r="AC56" s="307">
        <f>AB72</f>
        <v>0.90148893129964458</v>
      </c>
    </row>
    <row r="57" spans="1:29" ht="15.75" customHeight="1">
      <c r="A57" s="297"/>
      <c r="B57" s="99" t="s">
        <v>118</v>
      </c>
      <c r="C57" s="292" t="s">
        <v>210</v>
      </c>
      <c r="D57" s="293"/>
      <c r="E57" s="100">
        <v>20.72</v>
      </c>
      <c r="F57" s="101">
        <v>1388</v>
      </c>
      <c r="G57" s="102">
        <f t="shared" si="27"/>
        <v>28759.359999999997</v>
      </c>
      <c r="H57" s="26"/>
      <c r="I57" s="103">
        <v>3</v>
      </c>
      <c r="J57" s="104">
        <v>3600</v>
      </c>
      <c r="K57" s="105">
        <f t="shared" si="17"/>
        <v>1200</v>
      </c>
      <c r="L57" s="106">
        <v>3</v>
      </c>
      <c r="M57" s="104">
        <f t="shared" si="28"/>
        <v>3231.318357859453</v>
      </c>
      <c r="N57" s="105">
        <f t="shared" si="21"/>
        <v>1077.1061192864843</v>
      </c>
      <c r="O57" s="107">
        <f t="shared" si="22"/>
        <v>0</v>
      </c>
      <c r="P57" s="108">
        <f t="shared" si="23"/>
        <v>-122.89388071351573</v>
      </c>
      <c r="Q57" s="109">
        <f t="shared" si="24"/>
        <v>0.8975884327387369</v>
      </c>
      <c r="R57" s="303"/>
      <c r="S57" s="46">
        <v>0.27222222222222225</v>
      </c>
      <c r="T57" s="47">
        <v>0.29011574074074076</v>
      </c>
      <c r="U57" s="110">
        <v>14.516666666666724</v>
      </c>
      <c r="V57" s="111">
        <v>25.772762314626224</v>
      </c>
      <c r="W57" s="112"/>
      <c r="X57" s="13"/>
      <c r="Y57" s="294"/>
      <c r="Z57" s="295"/>
      <c r="AA57" s="116">
        <f t="shared" si="25"/>
        <v>-368.68164214054696</v>
      </c>
      <c r="AB57" s="109">
        <f t="shared" si="26"/>
        <v>0.89758843273873701</v>
      </c>
      <c r="AC57" s="308"/>
    </row>
    <row r="58" spans="1:29" ht="15.75" customHeight="1">
      <c r="A58" s="297"/>
      <c r="B58" s="99" t="s">
        <v>118</v>
      </c>
      <c r="C58" s="292" t="s">
        <v>127</v>
      </c>
      <c r="D58" s="293"/>
      <c r="E58" s="100">
        <v>18.18</v>
      </c>
      <c r="F58" s="101">
        <v>2174</v>
      </c>
      <c r="G58" s="102">
        <f t="shared" si="27"/>
        <v>39523.32</v>
      </c>
      <c r="H58" s="26"/>
      <c r="I58" s="103">
        <v>3</v>
      </c>
      <c r="J58" s="104">
        <v>3600</v>
      </c>
      <c r="K58" s="105">
        <f t="shared" si="17"/>
        <v>1200</v>
      </c>
      <c r="L58" s="106">
        <v>3</v>
      </c>
      <c r="M58" s="104">
        <f t="shared" si="28"/>
        <v>3235.2756310719201</v>
      </c>
      <c r="N58" s="105">
        <f t="shared" si="21"/>
        <v>1078.4252103573067</v>
      </c>
      <c r="O58" s="107">
        <f t="shared" si="22"/>
        <v>0</v>
      </c>
      <c r="P58" s="108">
        <f t="shared" si="23"/>
        <v>-121.5747896426933</v>
      </c>
      <c r="Q58" s="109">
        <f t="shared" si="24"/>
        <v>0.89868767529775562</v>
      </c>
      <c r="R58" s="303"/>
      <c r="S58" s="46">
        <v>0.30000000000000004</v>
      </c>
      <c r="T58" s="47">
        <v>0.32799768518518524</v>
      </c>
      <c r="U58" s="110">
        <v>15</v>
      </c>
      <c r="V58" s="111">
        <v>40.318048560450556</v>
      </c>
      <c r="W58" s="112"/>
      <c r="X58" s="13"/>
      <c r="Y58" s="294"/>
      <c r="Z58" s="295"/>
      <c r="AA58" s="116">
        <f t="shared" si="25"/>
        <v>-364.72436892807991</v>
      </c>
      <c r="AB58" s="109">
        <f t="shared" si="26"/>
        <v>0.89868767529775562</v>
      </c>
      <c r="AC58" s="308"/>
    </row>
    <row r="59" spans="1:29" ht="15.75" customHeight="1">
      <c r="A59" s="297"/>
      <c r="B59" s="99" t="s">
        <v>118</v>
      </c>
      <c r="C59" s="292" t="s">
        <v>131</v>
      </c>
      <c r="D59" s="293"/>
      <c r="E59" s="100">
        <v>30</v>
      </c>
      <c r="F59" s="101">
        <v>1836</v>
      </c>
      <c r="G59" s="102">
        <f t="shared" si="27"/>
        <v>55080</v>
      </c>
      <c r="H59" s="26"/>
      <c r="I59" s="103">
        <v>4</v>
      </c>
      <c r="J59" s="104">
        <v>3600</v>
      </c>
      <c r="K59" s="105">
        <f t="shared" si="17"/>
        <v>900</v>
      </c>
      <c r="L59" s="106">
        <v>4</v>
      </c>
      <c r="M59" s="104">
        <f t="shared" si="28"/>
        <v>3236.5506743701649</v>
      </c>
      <c r="N59" s="105">
        <f t="shared" si="21"/>
        <v>809.13766859254122</v>
      </c>
      <c r="O59" s="107">
        <f t="shared" si="22"/>
        <v>0</v>
      </c>
      <c r="P59" s="108">
        <f t="shared" si="23"/>
        <v>-90.862331407458782</v>
      </c>
      <c r="Q59" s="109">
        <f t="shared" si="24"/>
        <v>0.89904185399171244</v>
      </c>
      <c r="R59" s="303"/>
      <c r="S59" s="46">
        <v>0.33819444444444452</v>
      </c>
      <c r="T59" s="47">
        <v>0.36182870370370379</v>
      </c>
      <c r="U59" s="110">
        <v>14.683333333333364</v>
      </c>
      <c r="V59" s="111">
        <v>34.036235203219</v>
      </c>
      <c r="W59" s="112"/>
      <c r="X59" s="115"/>
      <c r="Y59" s="294"/>
      <c r="Z59" s="295"/>
      <c r="AA59" s="116">
        <f t="shared" si="25"/>
        <v>-363.44932562983513</v>
      </c>
      <c r="AB59" s="109">
        <f t="shared" si="26"/>
        <v>0.89904185399171244</v>
      </c>
      <c r="AC59" s="308"/>
    </row>
    <row r="60" spans="1:29" ht="15.75" customHeight="1">
      <c r="A60" s="298"/>
      <c r="B60" s="99" t="s">
        <v>118</v>
      </c>
      <c r="C60" s="292" t="s">
        <v>228</v>
      </c>
      <c r="D60" s="293"/>
      <c r="E60" s="100">
        <v>30</v>
      </c>
      <c r="F60" s="101">
        <v>1554</v>
      </c>
      <c r="G60" s="102">
        <f t="shared" si="27"/>
        <v>46620</v>
      </c>
      <c r="H60" s="13"/>
      <c r="I60" s="103">
        <v>4</v>
      </c>
      <c r="J60" s="104">
        <v>3300</v>
      </c>
      <c r="K60" s="105">
        <f t="shared" si="17"/>
        <v>825</v>
      </c>
      <c r="L60" s="106">
        <v>4</v>
      </c>
      <c r="M60" s="104">
        <f t="shared" si="28"/>
        <v>3034.9409859573129</v>
      </c>
      <c r="N60" s="105">
        <f t="shared" si="21"/>
        <v>758.73524648932823</v>
      </c>
      <c r="O60" s="107">
        <f t="shared" si="22"/>
        <v>0</v>
      </c>
      <c r="P60" s="108">
        <f t="shared" si="23"/>
        <v>-66.264753510671767</v>
      </c>
      <c r="Q60" s="109">
        <f t="shared" si="24"/>
        <v>0.91967908665373121</v>
      </c>
      <c r="R60" s="303"/>
      <c r="S60" s="46">
        <v>0.37222222222222229</v>
      </c>
      <c r="T60" s="47">
        <v>0.39355324074074083</v>
      </c>
      <c r="U60" s="110">
        <v>14.966666666666635</v>
      </c>
      <c r="V60" s="111">
        <v>30.72217892585785</v>
      </c>
      <c r="W60" s="112"/>
      <c r="X60" s="115"/>
      <c r="Y60" s="294"/>
      <c r="Z60" s="295"/>
      <c r="AA60" s="116">
        <f t="shared" si="25"/>
        <v>-265.05901404268707</v>
      </c>
      <c r="AB60" s="109">
        <f t="shared" si="26"/>
        <v>0.91967908665373121</v>
      </c>
      <c r="AC60" s="308"/>
    </row>
    <row r="61" spans="1:29" ht="15.75" customHeight="1">
      <c r="A61" s="298"/>
      <c r="B61" s="99" t="s">
        <v>118</v>
      </c>
      <c r="C61" s="292" t="s">
        <v>230</v>
      </c>
      <c r="D61" s="293"/>
      <c r="E61" s="100">
        <v>27.48</v>
      </c>
      <c r="F61" s="101">
        <v>2371</v>
      </c>
      <c r="G61" s="120">
        <f t="shared" si="27"/>
        <v>65155.08</v>
      </c>
      <c r="H61" s="121"/>
      <c r="I61" s="103">
        <v>5</v>
      </c>
      <c r="J61" s="104">
        <v>3600</v>
      </c>
      <c r="K61" s="105">
        <f t="shared" si="17"/>
        <v>720</v>
      </c>
      <c r="L61" s="106">
        <v>5</v>
      </c>
      <c r="M61" s="104">
        <f t="shared" si="28"/>
        <v>3236.0458765915887</v>
      </c>
      <c r="N61" s="105">
        <f t="shared" si="21"/>
        <v>647.20917531831776</v>
      </c>
      <c r="O61" s="107">
        <f t="shared" si="22"/>
        <v>0</v>
      </c>
      <c r="P61" s="108">
        <f t="shared" si="23"/>
        <v>-72.790824681682238</v>
      </c>
      <c r="Q61" s="109">
        <f t="shared" si="24"/>
        <v>0.89890163238655241</v>
      </c>
      <c r="R61" s="303"/>
      <c r="S61" s="46">
        <v>0.40347222222222229</v>
      </c>
      <c r="T61" s="119">
        <v>0.43399305555555562</v>
      </c>
      <c r="U61" s="110">
        <v>15</v>
      </c>
      <c r="V61" s="111">
        <v>43.961057854296357</v>
      </c>
      <c r="W61" s="112"/>
      <c r="X61" s="49"/>
      <c r="Y61" s="294"/>
      <c r="Z61" s="295"/>
      <c r="AA61" s="116">
        <f t="shared" si="25"/>
        <v>-363.95412340841131</v>
      </c>
      <c r="AB61" s="109">
        <f t="shared" si="26"/>
        <v>0.89890163238655241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5677</v>
      </c>
      <c r="G62" s="120">
        <f t="shared" si="27"/>
        <v>94578.82</v>
      </c>
      <c r="H62" s="61"/>
      <c r="I62" s="103">
        <v>5</v>
      </c>
      <c r="J62" s="104">
        <v>3600</v>
      </c>
      <c r="K62" s="105">
        <f t="shared" si="17"/>
        <v>720</v>
      </c>
      <c r="L62" s="106">
        <v>5</v>
      </c>
      <c r="M62" s="104">
        <f t="shared" si="28"/>
        <v>3237.116718051268</v>
      </c>
      <c r="N62" s="105">
        <f t="shared" si="21"/>
        <v>647.4233436102536</v>
      </c>
      <c r="O62" s="122">
        <f t="shared" si="22"/>
        <v>0</v>
      </c>
      <c r="P62" s="123">
        <f t="shared" si="23"/>
        <v>-72.576656389746404</v>
      </c>
      <c r="Q62" s="124">
        <f t="shared" si="24"/>
        <v>0.89919908834757445</v>
      </c>
      <c r="R62" s="303"/>
      <c r="S62" s="46">
        <v>0.44375000000000009</v>
      </c>
      <c r="T62" s="119">
        <v>0.51681712962962978</v>
      </c>
      <c r="U62" s="110">
        <v>15</v>
      </c>
      <c r="V62" s="111">
        <v>105.22326800902377</v>
      </c>
      <c r="W62" s="112"/>
      <c r="X62" s="115"/>
      <c r="Y62" s="294"/>
      <c r="Z62" s="295"/>
      <c r="AA62" s="116">
        <f t="shared" si="25"/>
        <v>-362.88328194873202</v>
      </c>
      <c r="AB62" s="109">
        <f t="shared" si="26"/>
        <v>0.89919908834757445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29">AVERAGE(I56:I71)</f>
        <v>4.1428571428571432</v>
      </c>
      <c r="J72" s="136">
        <f t="shared" si="29"/>
        <v>3557.1428571428573</v>
      </c>
      <c r="K72" s="137">
        <f t="shared" ref="K72" si="30">J72/I72</f>
        <v>858.62068965517233</v>
      </c>
      <c r="L72" s="135">
        <f t="shared" ref="L72:M72" si="31">AVERAGE(L56:L71)</f>
        <v>4.1428571428571432</v>
      </c>
      <c r="M72" s="136">
        <f t="shared" si="31"/>
        <v>3206.7249127658788</v>
      </c>
      <c r="N72" s="137">
        <f>M72/L72</f>
        <v>774.0370479090052</v>
      </c>
      <c r="O72" s="138">
        <f>L72-I72</f>
        <v>0</v>
      </c>
      <c r="P72" s="139">
        <f>N72-K72</f>
        <v>-84.583641746167132</v>
      </c>
      <c r="Q72" s="140">
        <f>N72/K72</f>
        <v>0.90148893129964469</v>
      </c>
      <c r="R72" s="304"/>
      <c r="S72" s="141">
        <v>0.25</v>
      </c>
      <c r="T72" s="142">
        <v>0.51681712962962978</v>
      </c>
      <c r="U72" s="143"/>
      <c r="V72" s="165"/>
      <c r="W72" s="166"/>
      <c r="X72" s="137"/>
      <c r="Y72" s="290"/>
      <c r="Z72" s="291"/>
      <c r="AA72" s="167">
        <f>M72-J72</f>
        <v>-350.41794437697854</v>
      </c>
      <c r="AB72" s="140">
        <f>M72/J72</f>
        <v>0.90148893129964458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1463</v>
      </c>
      <c r="G73" s="147">
        <f t="shared" ref="G73:G75" si="32">E73*F73</f>
        <v>41797.910000000003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3120.7696645448059</v>
      </c>
      <c r="N73" s="151">
        <f>M73/L73</f>
        <v>260.06413871206718</v>
      </c>
      <c r="O73" s="153">
        <f>L73-I73</f>
        <v>0</v>
      </c>
      <c r="P73" s="154">
        <f>N73-K73</f>
        <v>-39.935861287932823</v>
      </c>
      <c r="Q73" s="155">
        <f>N73/K73</f>
        <v>0.8668804623735572</v>
      </c>
      <c r="R73" s="302">
        <f>Q89</f>
        <v>0.89343679589831315</v>
      </c>
      <c r="S73" s="156">
        <v>0.70833333333333337</v>
      </c>
      <c r="T73" s="157">
        <v>0.72785879629629635</v>
      </c>
      <c r="U73" s="158"/>
      <c r="V73" s="159">
        <v>28.127676642487341</v>
      </c>
      <c r="W73" s="157"/>
      <c r="X73" s="168"/>
      <c r="Y73" s="305"/>
      <c r="Z73" s="306"/>
      <c r="AA73" s="114">
        <f>M73-J73</f>
        <v>-479.23033545519411</v>
      </c>
      <c r="AB73" s="155">
        <f>M73/J73</f>
        <v>0.8668804623735572</v>
      </c>
      <c r="AC73" s="307">
        <f>AB89</f>
        <v>0.89343679589831315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459</v>
      </c>
      <c r="G74" s="102">
        <f t="shared" si="32"/>
        <v>8128.89</v>
      </c>
      <c r="H74" s="26"/>
      <c r="I74" s="103">
        <v>5</v>
      </c>
      <c r="J74" s="104">
        <v>3600</v>
      </c>
      <c r="K74" s="105">
        <f t="shared" si="17"/>
        <v>720</v>
      </c>
      <c r="L74" s="106">
        <v>5</v>
      </c>
      <c r="M74" s="104">
        <f>F74/V74*60</f>
        <v>3264.8484127400916</v>
      </c>
      <c r="N74" s="105">
        <f>M74/L74</f>
        <v>652.96968254801834</v>
      </c>
      <c r="O74" s="107">
        <f>L74-I74</f>
        <v>0</v>
      </c>
      <c r="P74" s="108">
        <f>N74-K74</f>
        <v>-67.030317451981659</v>
      </c>
      <c r="Q74" s="109">
        <f>N74/K74</f>
        <v>0.90690233687224775</v>
      </c>
      <c r="R74" s="303"/>
      <c r="S74" s="46">
        <v>0.73194444444444451</v>
      </c>
      <c r="T74" s="47">
        <v>0.73780092592592594</v>
      </c>
      <c r="U74" s="110">
        <v>5.8833333333333471</v>
      </c>
      <c r="V74" s="111">
        <v>8.4353074073924574</v>
      </c>
      <c r="W74" s="112"/>
      <c r="X74" s="13"/>
      <c r="Y74" s="294"/>
      <c r="Z74" s="295"/>
      <c r="AA74" s="116">
        <f>M74-J74</f>
        <v>-335.15158725990841</v>
      </c>
      <c r="AB74" s="109">
        <f>M74/J74</f>
        <v>0.90690233687224764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1112</v>
      </c>
      <c r="G75" s="102">
        <f t="shared" si="32"/>
        <v>21039.040000000001</v>
      </c>
      <c r="H75" s="26"/>
      <c r="I75" s="103">
        <v>5</v>
      </c>
      <c r="J75" s="104">
        <v>3600</v>
      </c>
      <c r="K75" s="105">
        <f t="shared" si="17"/>
        <v>720</v>
      </c>
      <c r="L75" s="106">
        <v>5</v>
      </c>
      <c r="M75" s="104">
        <f>F75/V75*60</f>
        <v>3263.4993184168852</v>
      </c>
      <c r="N75" s="105">
        <f>M75/L75</f>
        <v>652.69986368337709</v>
      </c>
      <c r="O75" s="107">
        <f>L75-I75</f>
        <v>0</v>
      </c>
      <c r="P75" s="108">
        <f>N75-K75</f>
        <v>-67.300136316622911</v>
      </c>
      <c r="Q75" s="109">
        <f>N75/K75</f>
        <v>0.90652758844913484</v>
      </c>
      <c r="R75" s="303"/>
      <c r="S75" s="46">
        <v>0.74097222222222225</v>
      </c>
      <c r="T75" s="47">
        <v>0.7551620370370371</v>
      </c>
      <c r="U75" s="110">
        <v>4.5666666666666877</v>
      </c>
      <c r="V75" s="111">
        <v>20.444312527807021</v>
      </c>
      <c r="W75" s="112"/>
      <c r="X75" s="13"/>
      <c r="Y75" s="294"/>
      <c r="Z75" s="295"/>
      <c r="AA75" s="116">
        <f>M75-J75</f>
        <v>-336.50068158311478</v>
      </c>
      <c r="AB75" s="109">
        <f>M75/J75</f>
        <v>0.90652758844913484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3">AVERAGE(I73:I88)</f>
        <v>7.333333333333333</v>
      </c>
      <c r="J89" s="136">
        <f t="shared" si="33"/>
        <v>3600</v>
      </c>
      <c r="K89" s="137">
        <f t="shared" ref="K89" si="34">J89/I89</f>
        <v>490.90909090909093</v>
      </c>
      <c r="L89" s="135">
        <f t="shared" ref="L89:M89" si="35">AVERAGE(L73:L88)</f>
        <v>7.333333333333333</v>
      </c>
      <c r="M89" s="136">
        <f t="shared" si="35"/>
        <v>3216.3724652339274</v>
      </c>
      <c r="N89" s="137">
        <f t="shared" ref="N89:N95" si="36">M89/L89</f>
        <v>438.59624525917195</v>
      </c>
      <c r="O89" s="138">
        <f t="shared" ref="O89:O95" si="37">L89-I89</f>
        <v>0</v>
      </c>
      <c r="P89" s="139">
        <f t="shared" ref="P89:P95" si="38">N89-K89</f>
        <v>-52.312845649918984</v>
      </c>
      <c r="Q89" s="140">
        <f t="shared" ref="Q89:Q95" si="39">N89/K89</f>
        <v>0.89343679589831315</v>
      </c>
      <c r="R89" s="304"/>
      <c r="S89" s="141">
        <v>0.70833333333333337</v>
      </c>
      <c r="T89" s="142">
        <v>0.7551620370370371</v>
      </c>
      <c r="U89" s="143"/>
      <c r="V89" s="165"/>
      <c r="W89" s="166"/>
      <c r="X89" s="137"/>
      <c r="Y89" s="290"/>
      <c r="Z89" s="291"/>
      <c r="AA89" s="167">
        <f t="shared" ref="AA89:AA95" si="40">M89-J89</f>
        <v>-383.62753476607259</v>
      </c>
      <c r="AB89" s="140">
        <f t="shared" ref="AB89:AB95" si="41">M89/J89</f>
        <v>0.89343679589831315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472</v>
      </c>
      <c r="G90" s="147">
        <f t="shared" ref="G90:G95" si="42">E90*F90</f>
        <v>10983.44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 t="shared" ref="M90:M95" si="43">F90/V90*60</f>
        <v>2755.2677700017503</v>
      </c>
      <c r="N90" s="151">
        <f t="shared" si="36"/>
        <v>551.05355400035</v>
      </c>
      <c r="O90" s="153">
        <f t="shared" si="37"/>
        <v>0</v>
      </c>
      <c r="P90" s="154">
        <f t="shared" si="38"/>
        <v>-48.946445999649995</v>
      </c>
      <c r="Q90" s="155">
        <f t="shared" si="39"/>
        <v>0.91842259000058335</v>
      </c>
      <c r="R90" s="302">
        <f>Q106</f>
        <v>0.88667649930353698</v>
      </c>
      <c r="S90" s="156">
        <v>0.70833333333333337</v>
      </c>
      <c r="T90" s="157">
        <v>0.71546296296296297</v>
      </c>
      <c r="U90" s="158"/>
      <c r="V90" s="159">
        <v>10.278492823215512</v>
      </c>
      <c r="W90" s="160"/>
      <c r="X90" s="161"/>
      <c r="Y90" s="305"/>
      <c r="Z90" s="306"/>
      <c r="AA90" s="114">
        <f t="shared" si="40"/>
        <v>-244.73222999824975</v>
      </c>
      <c r="AB90" s="155">
        <f t="shared" si="41"/>
        <v>0.91842259000058346</v>
      </c>
      <c r="AC90" s="307">
        <f>AB106</f>
        <v>0.88667649930353698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1394</v>
      </c>
      <c r="G91" s="102">
        <f t="shared" si="42"/>
        <v>34208.76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 t="shared" si="43"/>
        <v>2757.1262550442161</v>
      </c>
      <c r="N91" s="105">
        <f t="shared" si="36"/>
        <v>689.28156376105403</v>
      </c>
      <c r="O91" s="107">
        <f t="shared" si="37"/>
        <v>0</v>
      </c>
      <c r="P91" s="108">
        <f t="shared" si="38"/>
        <v>-60.718436238945969</v>
      </c>
      <c r="Q91" s="109">
        <f t="shared" si="39"/>
        <v>0.91904208501473872</v>
      </c>
      <c r="R91" s="303"/>
      <c r="S91" s="46">
        <v>0.71875</v>
      </c>
      <c r="T91" s="47">
        <v>0.73981481481481481</v>
      </c>
      <c r="U91" s="110">
        <v>4.7333333333333272</v>
      </c>
      <c r="V91" s="111">
        <v>30.335933962755238</v>
      </c>
      <c r="W91" s="112"/>
      <c r="X91" s="115"/>
      <c r="Y91" s="294"/>
      <c r="Z91" s="295"/>
      <c r="AA91" s="116">
        <f t="shared" si="40"/>
        <v>-242.87374495578388</v>
      </c>
      <c r="AB91" s="109">
        <f t="shared" si="41"/>
        <v>0.91904208501473872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1244</v>
      </c>
      <c r="G92" s="102">
        <f t="shared" si="42"/>
        <v>30266.519999999997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 t="shared" si="43"/>
        <v>2758.1950725705665</v>
      </c>
      <c r="N92" s="105">
        <f t="shared" si="36"/>
        <v>689.54876814264162</v>
      </c>
      <c r="O92" s="107">
        <f t="shared" si="37"/>
        <v>0</v>
      </c>
      <c r="P92" s="108">
        <f t="shared" si="38"/>
        <v>-60.45123185735838</v>
      </c>
      <c r="Q92" s="109">
        <f t="shared" si="39"/>
        <v>0.91939835752352217</v>
      </c>
      <c r="R92" s="303"/>
      <c r="S92" s="46">
        <v>0.74305555555555558</v>
      </c>
      <c r="T92" s="47">
        <v>0.76184027777777785</v>
      </c>
      <c r="U92" s="110">
        <v>4.6666666666667034</v>
      </c>
      <c r="V92" s="111">
        <v>27.061175165699009</v>
      </c>
      <c r="W92" s="112"/>
      <c r="X92" s="115"/>
      <c r="Y92" s="294"/>
      <c r="Z92" s="295"/>
      <c r="AA92" s="116">
        <f t="shared" si="40"/>
        <v>-241.80492742943352</v>
      </c>
      <c r="AB92" s="109">
        <f t="shared" si="41"/>
        <v>0.91939835752352217</v>
      </c>
      <c r="AC92" s="308"/>
    </row>
    <row r="93" spans="1:29" ht="15.75" customHeight="1">
      <c r="A93" s="297"/>
      <c r="B93" s="99" t="s">
        <v>118</v>
      </c>
      <c r="C93" s="292" t="s">
        <v>260</v>
      </c>
      <c r="D93" s="293"/>
      <c r="E93" s="100">
        <v>22.32</v>
      </c>
      <c r="F93" s="101">
        <v>1517</v>
      </c>
      <c r="G93" s="102">
        <f t="shared" si="42"/>
        <v>33859.440000000002</v>
      </c>
      <c r="H93" s="26">
        <v>2</v>
      </c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 t="shared" si="43"/>
        <v>2723.0000000000005</v>
      </c>
      <c r="N93" s="105">
        <f t="shared" si="36"/>
        <v>544.60000000000014</v>
      </c>
      <c r="O93" s="107">
        <f t="shared" si="37"/>
        <v>0</v>
      </c>
      <c r="P93" s="108">
        <f t="shared" si="38"/>
        <v>-115.39999999999986</v>
      </c>
      <c r="Q93" s="109">
        <f t="shared" si="39"/>
        <v>0.82515151515151541</v>
      </c>
      <c r="R93" s="303"/>
      <c r="S93" s="46">
        <v>0.76527777777777783</v>
      </c>
      <c r="T93" s="47">
        <v>0.78848379629629639</v>
      </c>
      <c r="U93" s="110">
        <v>4.9499999999999744</v>
      </c>
      <c r="V93" s="111">
        <v>33.426367976496508</v>
      </c>
      <c r="W93" s="112"/>
      <c r="X93" s="115"/>
      <c r="Y93" s="294"/>
      <c r="Z93" s="295"/>
      <c r="AA93" s="116">
        <f t="shared" si="40"/>
        <v>-576.99999999999955</v>
      </c>
      <c r="AB93" s="109">
        <f t="shared" si="41"/>
        <v>0.8251515151515153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5983</v>
      </c>
      <c r="G94" s="102">
        <f t="shared" si="42"/>
        <v>107035.87000000001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 t="shared" si="43"/>
        <v>3032.0105084726633</v>
      </c>
      <c r="N94" s="105">
        <f t="shared" si="36"/>
        <v>758.00262711816583</v>
      </c>
      <c r="O94" s="107">
        <f t="shared" si="37"/>
        <v>0</v>
      </c>
      <c r="P94" s="108">
        <f t="shared" si="38"/>
        <v>-66.997372881834167</v>
      </c>
      <c r="Q94" s="109">
        <f t="shared" si="39"/>
        <v>0.91879106317353432</v>
      </c>
      <c r="R94" s="303"/>
      <c r="S94" s="46">
        <v>0.79166666666666674</v>
      </c>
      <c r="T94" s="47">
        <v>0.8738773148148149</v>
      </c>
      <c r="U94" s="110">
        <v>4.5833333333333037</v>
      </c>
      <c r="V94" s="111">
        <v>118.39668727956737</v>
      </c>
      <c r="W94" s="112"/>
      <c r="X94" s="115"/>
      <c r="Y94" s="294"/>
      <c r="Z94" s="295"/>
      <c r="AA94" s="116">
        <f t="shared" si="40"/>
        <v>-267.98949152733667</v>
      </c>
      <c r="AB94" s="109">
        <f t="shared" si="41"/>
        <v>0.91879106317353432</v>
      </c>
      <c r="AC94" s="308"/>
    </row>
    <row r="95" spans="1:29" ht="15.75" customHeight="1">
      <c r="A95" s="298"/>
      <c r="B95" s="99" t="s">
        <v>118</v>
      </c>
      <c r="C95" s="292" t="s">
        <v>260</v>
      </c>
      <c r="D95" s="293"/>
      <c r="E95" s="100">
        <v>22.32</v>
      </c>
      <c r="F95" s="101">
        <v>3881</v>
      </c>
      <c r="G95" s="120">
        <f t="shared" si="42"/>
        <v>86623.92</v>
      </c>
      <c r="H95" s="121"/>
      <c r="I95" s="103">
        <v>5</v>
      </c>
      <c r="J95" s="104">
        <v>3300</v>
      </c>
      <c r="K95" s="105">
        <f t="shared" si="44"/>
        <v>660</v>
      </c>
      <c r="L95" s="106">
        <v>5</v>
      </c>
      <c r="M95" s="104">
        <f t="shared" si="43"/>
        <v>2732.5862307476514</v>
      </c>
      <c r="N95" s="105">
        <f t="shared" si="36"/>
        <v>546.51724614953025</v>
      </c>
      <c r="O95" s="107">
        <f t="shared" si="37"/>
        <v>0</v>
      </c>
      <c r="P95" s="108">
        <f t="shared" si="38"/>
        <v>-113.48275385046975</v>
      </c>
      <c r="Q95" s="109">
        <f t="shared" si="39"/>
        <v>0.82805643355989433</v>
      </c>
      <c r="R95" s="303"/>
      <c r="S95" s="46">
        <v>0.87708333333333344</v>
      </c>
      <c r="T95" s="119">
        <v>0.93625000000000014</v>
      </c>
      <c r="U95" s="110">
        <v>4.6166666666666956</v>
      </c>
      <c r="V95" s="111">
        <v>85.215975027543095</v>
      </c>
      <c r="W95" s="112"/>
      <c r="X95" s="115"/>
      <c r="Y95" s="294"/>
      <c r="Z95" s="295"/>
      <c r="AA95" s="116">
        <f t="shared" si="40"/>
        <v>-567.41376925234863</v>
      </c>
      <c r="AB95" s="109">
        <f t="shared" si="41"/>
        <v>0.82805643355989433</v>
      </c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4.5</v>
      </c>
      <c r="J106" s="136">
        <f t="shared" si="45"/>
        <v>3150</v>
      </c>
      <c r="K106" s="137">
        <f t="shared" ref="K106" si="46">J106/I106</f>
        <v>700</v>
      </c>
      <c r="L106" s="135">
        <f t="shared" ref="L106:M106" si="47">AVERAGE(L90:L105)</f>
        <v>4.5</v>
      </c>
      <c r="M106" s="136">
        <f t="shared" si="47"/>
        <v>2793.0309728061416</v>
      </c>
      <c r="N106" s="137">
        <f t="shared" ref="N106:N114" si="48">M106/L106</f>
        <v>620.67354951247592</v>
      </c>
      <c r="O106" s="138">
        <f t="shared" ref="O106:O114" si="49">L106-I106</f>
        <v>0</v>
      </c>
      <c r="P106" s="139">
        <f t="shared" ref="P106:P114" si="50">N106-K106</f>
        <v>-79.326450487524085</v>
      </c>
      <c r="Q106" s="140">
        <f t="shared" ref="Q106:Q114" si="51">N106/K106</f>
        <v>0.88667649930353698</v>
      </c>
      <c r="R106" s="304"/>
      <c r="S106" s="141">
        <v>0.70833333333333337</v>
      </c>
      <c r="T106" s="142">
        <v>0.93625000000000014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-356.96902719385844</v>
      </c>
      <c r="AB106" s="140">
        <f t="shared" ref="AB106:AB114" si="53">M106/J106</f>
        <v>0.88667649930353698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671</v>
      </c>
      <c r="G107" s="147">
        <f t="shared" ref="G107:G114" si="54">E107*F107</f>
        <v>12198.78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2758.0036266088432</v>
      </c>
      <c r="N107" s="151">
        <f t="shared" si="48"/>
        <v>919.33454220294777</v>
      </c>
      <c r="O107" s="153">
        <f t="shared" si="49"/>
        <v>0</v>
      </c>
      <c r="P107" s="154">
        <f t="shared" si="50"/>
        <v>-80.665457797052227</v>
      </c>
      <c r="Q107" s="155">
        <f t="shared" si="51"/>
        <v>0.91933454220294775</v>
      </c>
      <c r="R107" s="302">
        <f>Q123</f>
        <v>0.90846883900149999</v>
      </c>
      <c r="S107" s="156">
        <v>0.72916666666666663</v>
      </c>
      <c r="T107" s="157">
        <v>0.7392939814814814</v>
      </c>
      <c r="U107" s="158"/>
      <c r="V107" s="159">
        <v>14.597515250370595</v>
      </c>
      <c r="W107" s="160"/>
      <c r="X107" s="161"/>
      <c r="Y107" s="305"/>
      <c r="Z107" s="306"/>
      <c r="AA107" s="114">
        <f t="shared" si="52"/>
        <v>-241.99637339115679</v>
      </c>
      <c r="AB107" s="155">
        <f t="shared" si="53"/>
        <v>0.91933454220294775</v>
      </c>
      <c r="AC107" s="307">
        <f>AB123</f>
        <v>0.90846883900149999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453</v>
      </c>
      <c r="G108" s="102">
        <f t="shared" si="54"/>
        <v>8235.5399999999991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3234.8846169944909</v>
      </c>
      <c r="N108" s="105">
        <f t="shared" si="48"/>
        <v>1078.2948723314969</v>
      </c>
      <c r="O108" s="107">
        <f t="shared" si="49"/>
        <v>0</v>
      </c>
      <c r="P108" s="108">
        <f t="shared" si="50"/>
        <v>-121.70512766850311</v>
      </c>
      <c r="Q108" s="109">
        <f t="shared" si="51"/>
        <v>0.89857906027624745</v>
      </c>
      <c r="R108" s="303"/>
      <c r="S108" s="46">
        <v>0.74930555555555545</v>
      </c>
      <c r="T108" s="47">
        <v>0.7551388888888888</v>
      </c>
      <c r="U108" s="110">
        <v>15</v>
      </c>
      <c r="V108" s="111">
        <v>8.4021543943823112</v>
      </c>
      <c r="W108" s="112"/>
      <c r="X108" s="115"/>
      <c r="Y108" s="294"/>
      <c r="Z108" s="295"/>
      <c r="AA108" s="116">
        <f t="shared" si="52"/>
        <v>-365.1153830055091</v>
      </c>
      <c r="AB108" s="109">
        <f t="shared" si="53"/>
        <v>0.89857906027624745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2402</v>
      </c>
      <c r="G109" s="102">
        <f t="shared" si="54"/>
        <v>33700.06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2761.3401003867803</v>
      </c>
      <c r="N109" s="105">
        <f t="shared" si="48"/>
        <v>920.44670012892675</v>
      </c>
      <c r="O109" s="107">
        <f t="shared" si="49"/>
        <v>0</v>
      </c>
      <c r="P109" s="108">
        <f t="shared" si="50"/>
        <v>-79.55329987107325</v>
      </c>
      <c r="Q109" s="109">
        <f t="shared" si="51"/>
        <v>0.92044670012892671</v>
      </c>
      <c r="R109" s="303"/>
      <c r="S109" s="46">
        <v>0.76527777777777761</v>
      </c>
      <c r="T109" s="47">
        <v>0.80151620370370358</v>
      </c>
      <c r="U109" s="110">
        <v>14.599999999999884</v>
      </c>
      <c r="V109" s="111">
        <v>52.19204978764229</v>
      </c>
      <c r="W109" s="112"/>
      <c r="X109" s="115"/>
      <c r="Y109" s="294"/>
      <c r="Z109" s="295"/>
      <c r="AA109" s="116">
        <f t="shared" si="52"/>
        <v>-238.65989961321975</v>
      </c>
      <c r="AB109" s="109">
        <f t="shared" si="53"/>
        <v>0.92044670012892671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2986</v>
      </c>
      <c r="G110" s="102">
        <f t="shared" si="54"/>
        <v>42640.079999999994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3237.560330829685</v>
      </c>
      <c r="N110" s="105">
        <f t="shared" si="48"/>
        <v>1079.1867769432283</v>
      </c>
      <c r="O110" s="107">
        <f t="shared" si="49"/>
        <v>0</v>
      </c>
      <c r="P110" s="108">
        <f t="shared" si="50"/>
        <v>-120.81322305677168</v>
      </c>
      <c r="Q110" s="109">
        <f t="shared" si="51"/>
        <v>0.89932231411935692</v>
      </c>
      <c r="R110" s="303"/>
      <c r="S110" s="46">
        <v>0.81180555555555534</v>
      </c>
      <c r="T110" s="47">
        <v>0.85023148148148131</v>
      </c>
      <c r="U110" s="110">
        <v>14.816666666666531</v>
      </c>
      <c r="V110" s="111">
        <v>55.337964915726189</v>
      </c>
      <c r="W110" s="112"/>
      <c r="X110" s="115"/>
      <c r="Y110" s="294"/>
      <c r="Z110" s="295"/>
      <c r="AA110" s="116">
        <f t="shared" si="52"/>
        <v>-362.43966917031503</v>
      </c>
      <c r="AB110" s="109">
        <f t="shared" si="53"/>
        <v>0.89932231411935692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1475</v>
      </c>
      <c r="G111" s="102">
        <f t="shared" si="54"/>
        <v>26815.5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2758.0036266088428</v>
      </c>
      <c r="N111" s="105">
        <f t="shared" si="48"/>
        <v>919.33454220294755</v>
      </c>
      <c r="O111" s="107">
        <f t="shared" si="49"/>
        <v>0</v>
      </c>
      <c r="P111" s="108">
        <f t="shared" si="50"/>
        <v>-80.665457797052454</v>
      </c>
      <c r="Q111" s="109">
        <f t="shared" si="51"/>
        <v>0.91933454220294752</v>
      </c>
      <c r="R111" s="303"/>
      <c r="S111" s="46">
        <v>0.86041666666666639</v>
      </c>
      <c r="T111" s="47">
        <v>0.88269675925925895</v>
      </c>
      <c r="U111" s="110">
        <v>14.666666666666508</v>
      </c>
      <c r="V111" s="111">
        <v>32.088427711321359</v>
      </c>
      <c r="W111" s="112"/>
      <c r="X111" s="115"/>
      <c r="Y111" s="294"/>
      <c r="Z111" s="295"/>
      <c r="AA111" s="116">
        <f t="shared" si="52"/>
        <v>-241.99637339115725</v>
      </c>
      <c r="AB111" s="109">
        <f t="shared" si="53"/>
        <v>0.91933454220294764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900</v>
      </c>
      <c r="G112" s="120">
        <f t="shared" si="54"/>
        <v>16362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3234.8846169944914</v>
      </c>
      <c r="N112" s="105">
        <f t="shared" si="48"/>
        <v>1078.2948723314971</v>
      </c>
      <c r="O112" s="107">
        <f t="shared" si="49"/>
        <v>0</v>
      </c>
      <c r="P112" s="108">
        <f t="shared" si="50"/>
        <v>-121.70512766850288</v>
      </c>
      <c r="Q112" s="109">
        <f t="shared" si="51"/>
        <v>0.89857906027624757</v>
      </c>
      <c r="R112" s="303"/>
      <c r="S112" s="46">
        <v>0.89305555555555527</v>
      </c>
      <c r="T112" s="119">
        <v>0.90464120370370338</v>
      </c>
      <c r="U112" s="110">
        <v>14.916666666666707</v>
      </c>
      <c r="V112" s="111">
        <v>16.693021975593993</v>
      </c>
      <c r="W112" s="112"/>
      <c r="X112" s="115"/>
      <c r="Y112" s="294"/>
      <c r="Z112" s="295"/>
      <c r="AA112" s="116">
        <f t="shared" si="52"/>
        <v>-365.11538300550865</v>
      </c>
      <c r="AB112" s="109">
        <f t="shared" si="53"/>
        <v>0.89857906027624757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6241</v>
      </c>
      <c r="G113" s="120">
        <f t="shared" si="54"/>
        <v>87561.23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2761.3401003867798</v>
      </c>
      <c r="N113" s="105">
        <f t="shared" si="48"/>
        <v>920.44670012892664</v>
      </c>
      <c r="O113" s="122">
        <f t="shared" si="49"/>
        <v>0</v>
      </c>
      <c r="P113" s="123">
        <f t="shared" si="50"/>
        <v>-79.553299871073364</v>
      </c>
      <c r="Q113" s="124">
        <f t="shared" si="51"/>
        <v>0.9204467001289266</v>
      </c>
      <c r="R113" s="303"/>
      <c r="S113" s="46">
        <v>0.91458333333333297</v>
      </c>
      <c r="T113" s="119">
        <v>1.0087499999999996</v>
      </c>
      <c r="U113" s="110">
        <v>15</v>
      </c>
      <c r="V113" s="111">
        <v>135.60806941077252</v>
      </c>
      <c r="W113" s="112"/>
      <c r="X113" s="115"/>
      <c r="Y113" s="294"/>
      <c r="Z113" s="295"/>
      <c r="AA113" s="116">
        <f t="shared" si="52"/>
        <v>-238.6598996132202</v>
      </c>
      <c r="AB113" s="109">
        <f t="shared" si="53"/>
        <v>0.9204467001289266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8019</v>
      </c>
      <c r="G114" s="120">
        <f t="shared" si="54"/>
        <v>114511.31999999999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3237.560330829685</v>
      </c>
      <c r="N114" s="105">
        <f t="shared" si="48"/>
        <v>1079.1867769432283</v>
      </c>
      <c r="O114" s="122">
        <f t="shared" si="49"/>
        <v>0</v>
      </c>
      <c r="P114" s="123">
        <f t="shared" si="50"/>
        <v>-120.81322305677168</v>
      </c>
      <c r="Q114" s="124">
        <f t="shared" si="51"/>
        <v>0.89932231411935692</v>
      </c>
      <c r="R114" s="303"/>
      <c r="S114" s="46">
        <v>1.0187499999999996</v>
      </c>
      <c r="T114" s="119">
        <v>1.121944444444444</v>
      </c>
      <c r="U114" s="110">
        <v>15</v>
      </c>
      <c r="V114" s="111">
        <v>148.61190243108115</v>
      </c>
      <c r="W114" s="112"/>
      <c r="X114" s="115"/>
      <c r="Y114" s="294"/>
      <c r="Z114" s="295"/>
      <c r="AA114" s="116">
        <f t="shared" si="52"/>
        <v>-362.43966917031503</v>
      </c>
      <c r="AB114" s="109">
        <f t="shared" si="53"/>
        <v>0.89932231411935692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2997.9471687049499</v>
      </c>
      <c r="N123" s="137">
        <f t="shared" ref="N123:N135" si="59">M123/L123</f>
        <v>999.31572290165002</v>
      </c>
      <c r="O123" s="138">
        <f t="shared" ref="O123:O135" si="60">L123-I123</f>
        <v>0</v>
      </c>
      <c r="P123" s="139">
        <f t="shared" ref="P123:P135" si="61">N123-K123</f>
        <v>-100.68427709834998</v>
      </c>
      <c r="Q123" s="140">
        <f t="shared" ref="Q123:Q135" si="62">N123/K123</f>
        <v>0.90846883900149999</v>
      </c>
      <c r="R123" s="304"/>
      <c r="S123" s="141">
        <v>0.72916666666666663</v>
      </c>
      <c r="T123" s="142">
        <v>1.121944444444444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-302.05283129505005</v>
      </c>
      <c r="AB123" s="140">
        <f t="shared" ref="AB123:AB135" si="64">M123/J123</f>
        <v>0.90846883900149999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502</v>
      </c>
      <c r="G124" s="147">
        <f t="shared" ref="G124:G135" si="65">E124*F124</f>
        <v>12565.060000000001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3235.7887436999586</v>
      </c>
      <c r="N124" s="151">
        <f t="shared" si="59"/>
        <v>647.15774873999169</v>
      </c>
      <c r="O124" s="153">
        <f t="shared" si="60"/>
        <v>0</v>
      </c>
      <c r="P124" s="154">
        <f t="shared" si="61"/>
        <v>-72.842251260008311</v>
      </c>
      <c r="Q124" s="155">
        <f t="shared" si="62"/>
        <v>0.8988302065833218</v>
      </c>
      <c r="R124" s="302">
        <f>Q140</f>
        <v>0.89889628545759381</v>
      </c>
      <c r="S124" s="156">
        <v>0.73958333333333326</v>
      </c>
      <c r="T124" s="157">
        <v>0.7460416666666666</v>
      </c>
      <c r="U124" s="158"/>
      <c r="V124" s="159">
        <v>9.3083950732702423</v>
      </c>
      <c r="W124" s="157"/>
      <c r="X124" s="168"/>
      <c r="Y124" s="305"/>
      <c r="Z124" s="306"/>
      <c r="AA124" s="170">
        <f t="shared" si="63"/>
        <v>-364.21125630004144</v>
      </c>
      <c r="AB124" s="155">
        <f t="shared" si="64"/>
        <v>0.8988302065833218</v>
      </c>
      <c r="AC124" s="307">
        <f>AB140</f>
        <v>0.89889628545759381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481</v>
      </c>
      <c r="G125" s="102">
        <f t="shared" si="65"/>
        <v>8032.7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3234.5638854278282</v>
      </c>
      <c r="N125" s="105">
        <f t="shared" si="59"/>
        <v>1078.187961809276</v>
      </c>
      <c r="O125" s="107">
        <f t="shared" si="60"/>
        <v>0</v>
      </c>
      <c r="P125" s="108">
        <f t="shared" si="61"/>
        <v>-121.81203819072402</v>
      </c>
      <c r="Q125" s="109">
        <f t="shared" si="62"/>
        <v>0.89848996817439664</v>
      </c>
      <c r="R125" s="303"/>
      <c r="S125" s="46">
        <v>0.75624999999999987</v>
      </c>
      <c r="T125" s="47">
        <v>0.76244212962962954</v>
      </c>
      <c r="U125" s="110">
        <v>14.6999999999999</v>
      </c>
      <c r="V125" s="111">
        <v>8.9223774895955579</v>
      </c>
      <c r="W125" s="112"/>
      <c r="X125" s="13"/>
      <c r="Y125" s="294"/>
      <c r="Z125" s="295"/>
      <c r="AA125" s="171">
        <f t="shared" si="63"/>
        <v>-365.43611457217185</v>
      </c>
      <c r="AB125" s="109">
        <f t="shared" si="64"/>
        <v>0.89848996817439675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762</v>
      </c>
      <c r="G126" s="102">
        <f t="shared" si="65"/>
        <v>22860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3240.2227022921024</v>
      </c>
      <c r="N126" s="105">
        <f t="shared" si="59"/>
        <v>810.05567557302561</v>
      </c>
      <c r="O126" s="107">
        <f t="shared" si="60"/>
        <v>0</v>
      </c>
      <c r="P126" s="108">
        <f t="shared" si="61"/>
        <v>-89.94432442697439</v>
      </c>
      <c r="Q126" s="109">
        <f t="shared" si="62"/>
        <v>0.90006186174780622</v>
      </c>
      <c r="R126" s="303"/>
      <c r="S126" s="46">
        <v>0.77222222222222203</v>
      </c>
      <c r="T126" s="47">
        <v>0.78201388888888868</v>
      </c>
      <c r="U126" s="110">
        <v>15</v>
      </c>
      <c r="V126" s="111">
        <v>14.110141246667432</v>
      </c>
      <c r="W126" s="112"/>
      <c r="X126" s="13"/>
      <c r="Y126" s="294"/>
      <c r="Z126" s="295"/>
      <c r="AA126" s="171">
        <f t="shared" si="63"/>
        <v>-359.77729770789756</v>
      </c>
      <c r="AB126" s="109">
        <f t="shared" si="64"/>
        <v>0.90006186174780622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730</v>
      </c>
      <c r="G127" s="102">
        <f t="shared" si="65"/>
        <v>18118.599999999999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3234.9931506730563</v>
      </c>
      <c r="N127" s="105">
        <f t="shared" si="59"/>
        <v>646.99863013461129</v>
      </c>
      <c r="O127" s="107">
        <f t="shared" si="60"/>
        <v>0</v>
      </c>
      <c r="P127" s="108">
        <f t="shared" si="61"/>
        <v>-73.00136986538871</v>
      </c>
      <c r="Q127" s="109">
        <f t="shared" si="62"/>
        <v>0.89860920852029347</v>
      </c>
      <c r="R127" s="303"/>
      <c r="S127" s="46">
        <v>0.79236111111111085</v>
      </c>
      <c r="T127" s="47">
        <v>0.80175925925925895</v>
      </c>
      <c r="U127" s="110">
        <v>14.899999999999931</v>
      </c>
      <c r="V127" s="111">
        <v>13.539441340358694</v>
      </c>
      <c r="W127" s="112"/>
      <c r="X127" s="13"/>
      <c r="Y127" s="294"/>
      <c r="Z127" s="295"/>
      <c r="AA127" s="171">
        <f t="shared" si="63"/>
        <v>-365.00684932694367</v>
      </c>
      <c r="AB127" s="109">
        <f t="shared" si="64"/>
        <v>0.89860920852029347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1106</v>
      </c>
      <c r="G128" s="102">
        <f t="shared" si="65"/>
        <v>20107.079999999998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3235.8834114390856</v>
      </c>
      <c r="N128" s="105">
        <f t="shared" si="59"/>
        <v>1078.6278038130285</v>
      </c>
      <c r="O128" s="107">
        <f t="shared" si="60"/>
        <v>0</v>
      </c>
      <c r="P128" s="108">
        <f t="shared" si="61"/>
        <v>-121.37219618697145</v>
      </c>
      <c r="Q128" s="109">
        <f t="shared" si="62"/>
        <v>0.89885650317752375</v>
      </c>
      <c r="R128" s="303"/>
      <c r="S128" s="46">
        <v>0.81180555555555522</v>
      </c>
      <c r="T128" s="47">
        <v>0.82604166666666634</v>
      </c>
      <c r="U128" s="110">
        <v>15</v>
      </c>
      <c r="V128" s="111">
        <v>20.507537374620025</v>
      </c>
      <c r="W128" s="112"/>
      <c r="X128" s="115"/>
      <c r="Y128" s="294"/>
      <c r="Z128" s="295"/>
      <c r="AA128" s="171">
        <f t="shared" si="63"/>
        <v>-364.11658856091435</v>
      </c>
      <c r="AB128" s="109">
        <f t="shared" si="64"/>
        <v>0.89885650317752375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3234.7078723519917</v>
      </c>
      <c r="N129" s="105">
        <f t="shared" si="59"/>
        <v>646.94157447039834</v>
      </c>
      <c r="O129" s="107">
        <f t="shared" si="60"/>
        <v>0</v>
      </c>
      <c r="P129" s="108">
        <f t="shared" si="61"/>
        <v>-73.058425529601664</v>
      </c>
      <c r="Q129" s="109">
        <f t="shared" si="62"/>
        <v>0.89852996454221989</v>
      </c>
      <c r="R129" s="303"/>
      <c r="S129" s="46">
        <v>0.83611111111111069</v>
      </c>
      <c r="T129" s="119">
        <v>0.86751157407407364</v>
      </c>
      <c r="U129" s="110">
        <v>15</v>
      </c>
      <c r="V129" s="111">
        <v>45.222012550282699</v>
      </c>
      <c r="W129" s="112"/>
      <c r="X129" s="49"/>
      <c r="Y129" s="294"/>
      <c r="Z129" s="295"/>
      <c r="AA129" s="171">
        <f t="shared" si="63"/>
        <v>-365.29212764800832</v>
      </c>
      <c r="AB129" s="109">
        <f t="shared" si="64"/>
        <v>0.89852996454221989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1087</v>
      </c>
      <c r="G130" s="120">
        <f t="shared" si="65"/>
        <v>27207.61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3235.7887436999581</v>
      </c>
      <c r="N130" s="105">
        <f t="shared" si="59"/>
        <v>647.15774873999158</v>
      </c>
      <c r="O130" s="122">
        <f t="shared" si="60"/>
        <v>0</v>
      </c>
      <c r="P130" s="123">
        <f t="shared" si="61"/>
        <v>-72.842251260008425</v>
      </c>
      <c r="Q130" s="124">
        <f t="shared" si="62"/>
        <v>0.89883020658332158</v>
      </c>
      <c r="R130" s="303"/>
      <c r="S130" s="46">
        <v>0.87777777777777732</v>
      </c>
      <c r="T130" s="119">
        <v>0.89177083333333285</v>
      </c>
      <c r="U130" s="110">
        <v>14.783333333333299</v>
      </c>
      <c r="V130" s="111">
        <v>20.155827578973614</v>
      </c>
      <c r="W130" s="112"/>
      <c r="X130" s="115"/>
      <c r="Y130" s="294"/>
      <c r="Z130" s="295"/>
      <c r="AA130" s="171">
        <f t="shared" si="63"/>
        <v>-364.2112563000419</v>
      </c>
      <c r="AB130" s="109">
        <f t="shared" si="64"/>
        <v>0.89883020658332169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3234.5638854278286</v>
      </c>
      <c r="N131" s="105">
        <f t="shared" si="59"/>
        <v>1078.1879618092762</v>
      </c>
      <c r="O131" s="122">
        <f t="shared" si="60"/>
        <v>0</v>
      </c>
      <c r="P131" s="123">
        <f t="shared" si="61"/>
        <v>-121.8120381907238</v>
      </c>
      <c r="Q131" s="124">
        <f t="shared" si="62"/>
        <v>0.89848996817439686</v>
      </c>
      <c r="R131" s="303"/>
      <c r="S131" s="46">
        <v>0.90208333333333279</v>
      </c>
      <c r="T131" s="119">
        <v>0.91516203703703647</v>
      </c>
      <c r="U131" s="110">
        <v>14.849999999999923</v>
      </c>
      <c r="V131" s="111">
        <v>18.846435612118682</v>
      </c>
      <c r="W131" s="112"/>
      <c r="X131" s="115"/>
      <c r="Y131" s="294"/>
      <c r="Z131" s="295"/>
      <c r="AA131" s="171">
        <f t="shared" si="63"/>
        <v>-365.43611457217139</v>
      </c>
      <c r="AB131" s="109">
        <f t="shared" si="64"/>
        <v>0.89848996817439686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1787</v>
      </c>
      <c r="G132" s="120">
        <f t="shared" si="65"/>
        <v>53610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3240.2227022921029</v>
      </c>
      <c r="N132" s="105">
        <f t="shared" si="59"/>
        <v>810.05567557302572</v>
      </c>
      <c r="O132" s="122">
        <f t="shared" si="60"/>
        <v>0</v>
      </c>
      <c r="P132" s="123">
        <f t="shared" si="61"/>
        <v>-89.944324426974276</v>
      </c>
      <c r="Q132" s="124">
        <f t="shared" si="62"/>
        <v>0.90006186174780634</v>
      </c>
      <c r="R132" s="303"/>
      <c r="S132" s="46">
        <v>0.92499999999999938</v>
      </c>
      <c r="T132" s="119">
        <v>0.94797453703703638</v>
      </c>
      <c r="U132" s="110">
        <v>15</v>
      </c>
      <c r="V132" s="111">
        <v>33.090318120465483</v>
      </c>
      <c r="W132" s="125"/>
      <c r="X132" s="126"/>
      <c r="Y132" s="294"/>
      <c r="Z132" s="295"/>
      <c r="AA132" s="171">
        <f t="shared" si="63"/>
        <v>-359.77729770789711</v>
      </c>
      <c r="AB132" s="109">
        <f t="shared" si="64"/>
        <v>0.90006186174780634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1667</v>
      </c>
      <c r="G133" s="120">
        <f t="shared" si="65"/>
        <v>41374.94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3234.9931506730559</v>
      </c>
      <c r="N133" s="105">
        <f t="shared" si="59"/>
        <v>646.99863013461118</v>
      </c>
      <c r="O133" s="122">
        <f t="shared" si="60"/>
        <v>0</v>
      </c>
      <c r="P133" s="123">
        <f t="shared" si="61"/>
        <v>-73.001369865388824</v>
      </c>
      <c r="Q133" s="124">
        <f t="shared" si="62"/>
        <v>0.89860920852029325</v>
      </c>
      <c r="R133" s="303"/>
      <c r="S133" s="46">
        <v>0.9583333333333327</v>
      </c>
      <c r="T133" s="119">
        <v>0.9798032407407401</v>
      </c>
      <c r="U133" s="110">
        <v>14.916666666666707</v>
      </c>
      <c r="V133" s="111">
        <v>30.918148923805408</v>
      </c>
      <c r="W133" s="125"/>
      <c r="X133" s="126"/>
      <c r="Y133" s="294"/>
      <c r="Z133" s="295"/>
      <c r="AA133" s="171">
        <f t="shared" si="63"/>
        <v>-365.00684932694412</v>
      </c>
      <c r="AB133" s="109">
        <f t="shared" si="64"/>
        <v>0.89860920852029325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2841</v>
      </c>
      <c r="G134" s="120">
        <f t="shared" si="65"/>
        <v>51649.38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3235.8834114390856</v>
      </c>
      <c r="N134" s="105">
        <f t="shared" si="59"/>
        <v>1078.6278038130285</v>
      </c>
      <c r="O134" s="122">
        <f t="shared" si="60"/>
        <v>0</v>
      </c>
      <c r="P134" s="123">
        <f t="shared" si="61"/>
        <v>-121.37219618697145</v>
      </c>
      <c r="Q134" s="124">
        <f t="shared" si="62"/>
        <v>0.89885650317752375</v>
      </c>
      <c r="R134" s="303"/>
      <c r="S134" s="46">
        <v>0.9895833333333327</v>
      </c>
      <c r="T134" s="119">
        <v>1.0261574074074067</v>
      </c>
      <c r="U134" s="110">
        <v>15</v>
      </c>
      <c r="V134" s="111">
        <v>52.678041303160484</v>
      </c>
      <c r="W134" s="125"/>
      <c r="X134" s="126"/>
      <c r="Y134" s="294"/>
      <c r="Z134" s="295"/>
      <c r="AA134" s="171">
        <f t="shared" si="63"/>
        <v>-364.11658856091435</v>
      </c>
      <c r="AB134" s="109">
        <f t="shared" si="64"/>
        <v>0.89885650317752375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6501</v>
      </c>
      <c r="G135" s="120">
        <f t="shared" si="65"/>
        <v>108306.66</v>
      </c>
      <c r="H135" s="26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3234.7078723519917</v>
      </c>
      <c r="N135" s="105">
        <f t="shared" si="59"/>
        <v>646.94157447039834</v>
      </c>
      <c r="O135" s="122">
        <f t="shared" si="60"/>
        <v>0</v>
      </c>
      <c r="P135" s="123">
        <f t="shared" si="61"/>
        <v>-73.058425529601664</v>
      </c>
      <c r="Q135" s="124">
        <f t="shared" si="62"/>
        <v>0.89852996454221989</v>
      </c>
      <c r="R135" s="303"/>
      <c r="S135" s="46">
        <v>1.0361111111111105</v>
      </c>
      <c r="T135" s="119">
        <v>1.1198495370370365</v>
      </c>
      <c r="U135" s="110">
        <v>15</v>
      </c>
      <c r="V135" s="111">
        <v>120.58585052887112</v>
      </c>
      <c r="W135" s="125"/>
      <c r="X135" s="126"/>
      <c r="Y135" s="294"/>
      <c r="Z135" s="295"/>
      <c r="AA135" s="171">
        <f t="shared" si="63"/>
        <v>-365.29212764800832</v>
      </c>
      <c r="AB135" s="109">
        <f t="shared" si="64"/>
        <v>0.89852996454221989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26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3236.0266276473376</v>
      </c>
      <c r="N140" s="137">
        <f>M140/L140</f>
        <v>776.64639063536094</v>
      </c>
      <c r="O140" s="138">
        <f>L140-I140</f>
        <v>0</v>
      </c>
      <c r="P140" s="139">
        <f>N140-K140</f>
        <v>-87.353609364638942</v>
      </c>
      <c r="Q140" s="140">
        <f>N140/K140</f>
        <v>0.89889628545759381</v>
      </c>
      <c r="R140" s="304"/>
      <c r="S140" s="141">
        <v>0.73958333333333326</v>
      </c>
      <c r="T140" s="142">
        <v>1.1198495370370365</v>
      </c>
      <c r="U140" s="143"/>
      <c r="V140" s="165"/>
      <c r="W140" s="166"/>
      <c r="X140" s="137"/>
      <c r="Y140" s="290"/>
      <c r="Z140" s="291"/>
      <c r="AA140" s="173">
        <f>M140-J140</f>
        <v>-363.97337235266241</v>
      </c>
      <c r="AB140" s="140">
        <f>M140/J140</f>
        <v>0.89889628545759381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51" priority="1" operator="greaterThan">
      <formula>0</formula>
    </cfRule>
  </conditionalFormatting>
  <conditionalFormatting sqref="P5:P140 AA5:AA140">
    <cfRule type="cellIs" dxfId="550" priority="4" operator="lessThan">
      <formula>0</formula>
    </cfRule>
  </conditionalFormatting>
  <conditionalFormatting sqref="Q5:Q140 AB5:AB140">
    <cfRule type="cellIs" dxfId="549" priority="2" operator="greaterThan">
      <formula>1</formula>
    </cfRule>
    <cfRule type="cellIs" dxfId="548" priority="3" operator="lessThan">
      <formula>0.8</formula>
    </cfRule>
  </conditionalFormatting>
  <conditionalFormatting sqref="AC5:AC6 R5:R140 AC73:AC78">
    <cfRule type="cellIs" dxfId="547" priority="5" operator="lessThan">
      <formula>0.8</formula>
    </cfRule>
  </conditionalFormatting>
  <conditionalFormatting sqref="AC12:AC20">
    <cfRule type="cellIs" dxfId="546" priority="12" operator="lessThan">
      <formula>0.8</formula>
    </cfRule>
  </conditionalFormatting>
  <conditionalFormatting sqref="AC22">
    <cfRule type="cellIs" dxfId="545" priority="11" operator="lessThan">
      <formula>0.8</formula>
    </cfRule>
  </conditionalFormatting>
  <conditionalFormatting sqref="AC39">
    <cfRule type="cellIs" dxfId="544" priority="7" operator="lessThan">
      <formula>0.8</formula>
    </cfRule>
  </conditionalFormatting>
  <conditionalFormatting sqref="AC56:AC61">
    <cfRule type="cellIs" dxfId="543" priority="6" operator="lessThan">
      <formula>0.8</formula>
    </cfRule>
  </conditionalFormatting>
  <conditionalFormatting sqref="AC90">
    <cfRule type="cellIs" dxfId="542" priority="10" operator="lessThan">
      <formula>0.8</formula>
    </cfRule>
  </conditionalFormatting>
  <conditionalFormatting sqref="AC107">
    <cfRule type="cellIs" dxfId="541" priority="9" operator="lessThan">
      <formula>0.8</formula>
    </cfRule>
  </conditionalFormatting>
  <conditionalFormatting sqref="AC124:AC129">
    <cfRule type="cellIs" dxfId="540" priority="8" operator="lessThan">
      <formula>0.8</formula>
    </cfRule>
  </conditionalFormatting>
  <dataValidations count="1">
    <dataValidation type="list" allowBlank="1" showInputMessage="1" showErrorMessage="1" sqref="Y5:Z140" xr:uid="{076A2FCC-397A-4980-9228-BDB27B157949}">
      <formula1>$Y$142:$Y$154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EEFE-D13A-4D5D-9BE4-2C7B100F1E0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C22" sqref="B21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87833</v>
      </c>
      <c r="E1" s="87" t="s">
        <v>3</v>
      </c>
      <c r="F1" s="88">
        <f>SUM(G5:G140)</f>
        <v>4025064.8199999994</v>
      </c>
      <c r="G1" s="89" t="s">
        <v>84</v>
      </c>
      <c r="H1" s="90">
        <f>L21+L38+L55+L72+L89+L106+L123+L140</f>
        <v>137.29166666666669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46258</v>
      </c>
      <c r="B2" s="348"/>
      <c r="C2" s="91" t="s">
        <v>40</v>
      </c>
      <c r="D2" s="92">
        <f>AVERAGE(N21,N38,N55,N72,N89,N106,N123,N140)</f>
        <v>211.57710294979429</v>
      </c>
      <c r="E2" s="92" t="s">
        <v>91</v>
      </c>
      <c r="F2" s="93">
        <f>F1/D1</f>
        <v>45.826338847585752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3903</v>
      </c>
      <c r="G5" s="147">
        <f t="shared" ref="G5:G7" si="0">E5*F5</f>
        <v>76889.099999999991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1084.4072881768484</v>
      </c>
      <c r="N5" s="151">
        <f>M5/L5</f>
        <v>83.415945244372949</v>
      </c>
      <c r="O5" s="153">
        <f>L5-I5</f>
        <v>0</v>
      </c>
      <c r="P5" s="154">
        <f>N5-K5</f>
        <v>-8.8917470633193574</v>
      </c>
      <c r="Q5" s="155">
        <f>N5/K5</f>
        <v>0.90367274014737364</v>
      </c>
      <c r="R5" s="302">
        <f>Q21</f>
        <v>0.90266778466682185</v>
      </c>
      <c r="S5" s="156">
        <v>0.20833333333333334</v>
      </c>
      <c r="T5" s="157">
        <v>0.35829861111111111</v>
      </c>
      <c r="U5" s="158"/>
      <c r="V5" s="159">
        <v>215.9520712865305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-115.5927118231516</v>
      </c>
      <c r="AF5" s="131">
        <f>M5/J5</f>
        <v>0.90367274014737364</v>
      </c>
      <c r="AG5" s="381">
        <f>AF21</f>
        <v>0.90266778466682185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4706</v>
      </c>
      <c r="G6" s="102">
        <f t="shared" si="0"/>
        <v>265559.58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1805.5548219448376</v>
      </c>
      <c r="N6" s="105">
        <f>M6/L6</f>
        <v>75.231450914368239</v>
      </c>
      <c r="O6" s="107">
        <f>L6-I6</f>
        <v>0</v>
      </c>
      <c r="P6" s="108">
        <f>N6-K6</f>
        <v>-8.10188241896509</v>
      </c>
      <c r="Q6" s="109">
        <f>N6/K6</f>
        <v>0.90277741097241893</v>
      </c>
      <c r="R6" s="303"/>
      <c r="S6" s="46">
        <v>0.3611111111111111</v>
      </c>
      <c r="T6" s="47">
        <v>0.46971064814814811</v>
      </c>
      <c r="U6" s="110">
        <v>5</v>
      </c>
      <c r="V6" s="111">
        <v>156.38406354001393</v>
      </c>
      <c r="W6" s="112">
        <v>0.46971064814814811</v>
      </c>
      <c r="X6" s="115">
        <v>0.5083333333333333</v>
      </c>
      <c r="Y6" s="12"/>
      <c r="Z6" s="197"/>
      <c r="AA6" s="294"/>
      <c r="AB6" s="295"/>
      <c r="AC6" s="12">
        <v>4</v>
      </c>
      <c r="AD6" s="197"/>
      <c r="AE6" s="116">
        <f>M6-J6</f>
        <v>-194.44517805516239</v>
      </c>
      <c r="AF6" s="109">
        <f>M6/J6</f>
        <v>0.90277741097241881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5077</v>
      </c>
      <c r="G7" s="102">
        <f t="shared" si="0"/>
        <v>302183.04000000004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1803.9103701457868</v>
      </c>
      <c r="N7" s="105">
        <f>M7/L7</f>
        <v>75.162932089407789</v>
      </c>
      <c r="O7" s="107">
        <f>L7-I7</f>
        <v>0</v>
      </c>
      <c r="P7" s="108">
        <f>N7-K7</f>
        <v>-8.1704012439255393</v>
      </c>
      <c r="Q7" s="109">
        <f>N7/K7</f>
        <v>0.90195518507289352</v>
      </c>
      <c r="R7" s="303"/>
      <c r="S7" s="46">
        <v>0.5083333333333333</v>
      </c>
      <c r="T7" s="47">
        <v>0.62559027777777776</v>
      </c>
      <c r="U7" s="110">
        <v>55.616666666666674</v>
      </c>
      <c r="V7" s="111">
        <v>168.86648308107542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-196.08962985421317</v>
      </c>
      <c r="AF7" s="109">
        <f>M7/J7</f>
        <v>0.90195518507289341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1564.6241600891578</v>
      </c>
      <c r="N21" s="137">
        <f t="shared" ref="N21:N27" si="5">M21/L21</f>
        <v>76.94872918471269</v>
      </c>
      <c r="O21" s="138">
        <f t="shared" ref="O21:O27" si="6">L21-I21</f>
        <v>0</v>
      </c>
      <c r="P21" s="139">
        <f t="shared" ref="P21:P27" si="7">N21-K21</f>
        <v>-8.2971724546315784</v>
      </c>
      <c r="Q21" s="140">
        <f t="shared" ref="Q21:Q27" si="8">N21/K21</f>
        <v>0.90266778466682185</v>
      </c>
      <c r="R21" s="304"/>
      <c r="S21" s="141">
        <v>0.20833333333333334</v>
      </c>
      <c r="T21" s="142">
        <v>0.62559027777777776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-168.70917324417542</v>
      </c>
      <c r="AF21" s="140">
        <f t="shared" ref="AF21:AF27" si="10">M21/J21</f>
        <v>0.90266778466682185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2572</v>
      </c>
      <c r="G22" s="147">
        <f t="shared" ref="G22:G27" si="11">E22*F22</f>
        <v>93749.400000000009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1896.6383422374965</v>
      </c>
      <c r="N22" s="151">
        <f t="shared" si="5"/>
        <v>94.83191711187483</v>
      </c>
      <c r="O22" s="153">
        <f t="shared" si="6"/>
        <v>0</v>
      </c>
      <c r="P22" s="154">
        <f t="shared" si="7"/>
        <v>-10.16808288812517</v>
      </c>
      <c r="Q22" s="155">
        <f t="shared" si="8"/>
        <v>0.90316111535118881</v>
      </c>
      <c r="R22" s="302">
        <f>Q38</f>
        <v>0.90394732909595843</v>
      </c>
      <c r="S22" s="156">
        <v>0.16666666666666666</v>
      </c>
      <c r="T22" s="157">
        <v>0.22315972222222222</v>
      </c>
      <c r="U22" s="158"/>
      <c r="V22" s="159">
        <v>81.365011221879058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-203.36165776250346</v>
      </c>
      <c r="AF22" s="155">
        <f t="shared" si="10"/>
        <v>0.90316111535118881</v>
      </c>
      <c r="AG22" s="374">
        <f>AF38</f>
        <v>0.91141796817939591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1464</v>
      </c>
      <c r="G23" s="102">
        <f t="shared" si="11"/>
        <v>75308.160000000003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1804.1709154418102</v>
      </c>
      <c r="N23" s="105">
        <f t="shared" si="5"/>
        <v>94.956363970621581</v>
      </c>
      <c r="O23" s="107">
        <f t="shared" si="6"/>
        <v>0</v>
      </c>
      <c r="P23" s="108">
        <f t="shared" si="7"/>
        <v>-10.306793924115254</v>
      </c>
      <c r="Q23" s="109">
        <f t="shared" si="8"/>
        <v>0.90208545772090509</v>
      </c>
      <c r="R23" s="303"/>
      <c r="S23" s="46">
        <v>0.22708333333333333</v>
      </c>
      <c r="T23" s="47">
        <v>0.26089120370370372</v>
      </c>
      <c r="U23" s="110">
        <v>5.6500000000000039</v>
      </c>
      <c r="V23" s="111">
        <v>48.687183264169576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-195.82908455818983</v>
      </c>
      <c r="AF23" s="109">
        <f t="shared" si="10"/>
        <v>0.90208545772090509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2165</v>
      </c>
      <c r="G24" s="102">
        <f t="shared" si="11"/>
        <v>93701.2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1626.5849246155501</v>
      </c>
      <c r="N24" s="105">
        <f t="shared" si="5"/>
        <v>77.456424981692862</v>
      </c>
      <c r="O24" s="107">
        <f t="shared" si="6"/>
        <v>0</v>
      </c>
      <c r="P24" s="108">
        <f t="shared" si="7"/>
        <v>-8.2578607325928459</v>
      </c>
      <c r="Q24" s="109">
        <f t="shared" si="8"/>
        <v>0.90365829145308341</v>
      </c>
      <c r="R24" s="303"/>
      <c r="S24" s="46">
        <v>0.2638888888888889</v>
      </c>
      <c r="T24" s="47">
        <v>0.31934027777777779</v>
      </c>
      <c r="U24" s="110">
        <v>5</v>
      </c>
      <c r="V24" s="111">
        <v>79.86057047141415</v>
      </c>
      <c r="W24" s="112"/>
      <c r="X24" s="115"/>
      <c r="Y24" s="12"/>
      <c r="Z24" s="197"/>
      <c r="AA24" s="294"/>
      <c r="AB24" s="295"/>
      <c r="AC24" s="12">
        <v>2</v>
      </c>
      <c r="AD24" s="197"/>
      <c r="AE24" s="116">
        <f t="shared" si="9"/>
        <v>-173.41507538444989</v>
      </c>
      <c r="AF24" s="109">
        <f t="shared" si="10"/>
        <v>0.90365829145308341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3233</v>
      </c>
      <c r="G25" s="102">
        <f t="shared" si="11"/>
        <v>197503.97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1804.8208297322431</v>
      </c>
      <c r="N25" s="105">
        <f t="shared" si="5"/>
        <v>90.241041486612147</v>
      </c>
      <c r="O25" s="107">
        <f t="shared" si="6"/>
        <v>0</v>
      </c>
      <c r="P25" s="108">
        <f t="shared" si="7"/>
        <v>-9.7589585133878529</v>
      </c>
      <c r="Q25" s="109">
        <f t="shared" si="8"/>
        <v>0.9024104148661215</v>
      </c>
      <c r="R25" s="303"/>
      <c r="S25" s="46">
        <v>0.32222222222222219</v>
      </c>
      <c r="T25" s="47">
        <v>0.39685185185185179</v>
      </c>
      <c r="U25" s="110">
        <v>5</v>
      </c>
      <c r="V25" s="111">
        <v>107.47881274662494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-195.17917026775694</v>
      </c>
      <c r="AF25" s="109">
        <f t="shared" si="10"/>
        <v>0.9024104148661215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3141</v>
      </c>
      <c r="G26" s="102">
        <f t="shared" si="11"/>
        <v>168860.16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1807.0443887848205</v>
      </c>
      <c r="N26" s="105">
        <f t="shared" si="5"/>
        <v>90.352219439241026</v>
      </c>
      <c r="O26" s="107">
        <f t="shared" si="6"/>
        <v>0</v>
      </c>
      <c r="P26" s="108">
        <f t="shared" si="7"/>
        <v>-9.6477805607589744</v>
      </c>
      <c r="Q26" s="109">
        <f t="shared" si="8"/>
        <v>0.90352219439241022</v>
      </c>
      <c r="R26" s="303"/>
      <c r="S26" s="46">
        <v>0.40069444444444441</v>
      </c>
      <c r="T26" s="47">
        <v>0.47311342592592587</v>
      </c>
      <c r="U26" s="110">
        <v>5.5333333333333723</v>
      </c>
      <c r="V26" s="111">
        <v>104.29184870590441</v>
      </c>
      <c r="W26" s="112">
        <v>0.47311342592592587</v>
      </c>
      <c r="X26" s="115">
        <v>0.51180555555555551</v>
      </c>
      <c r="Y26" s="12"/>
      <c r="Z26" s="197"/>
      <c r="AA26" s="294"/>
      <c r="AB26" s="295"/>
      <c r="AC26" s="12">
        <v>2</v>
      </c>
      <c r="AD26" s="197"/>
      <c r="AE26" s="116">
        <f t="shared" si="9"/>
        <v>-192.95561121517949</v>
      </c>
      <c r="AF26" s="109">
        <f t="shared" si="10"/>
        <v>0.90352219439241022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2390</v>
      </c>
      <c r="G27" s="120">
        <f t="shared" si="11"/>
        <v>71628.3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0.51180555555555551</v>
      </c>
      <c r="T27" s="119">
        <v>0.54971064814814807</v>
      </c>
      <c r="U27" s="110">
        <v>55.71666666666669</v>
      </c>
      <c r="V27" s="111">
        <v>54.594574806896809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1927.6490026994225</v>
      </c>
      <c r="N38" s="137">
        <f t="shared" ref="N38:N44" si="16">M38/L38</f>
        <v>94.802409968824065</v>
      </c>
      <c r="O38" s="138">
        <f t="shared" ref="O38:O44" si="17">L38-I38</f>
        <v>0.1666666666666643</v>
      </c>
      <c r="P38" s="139">
        <f t="shared" ref="P38:P44" si="18">N38-K38</f>
        <v>-10.073623089027166</v>
      </c>
      <c r="Q38" s="140">
        <f t="shared" ref="Q38:Q44" si="19">N38/K38</f>
        <v>0.90394732909595843</v>
      </c>
      <c r="R38" s="304"/>
      <c r="S38" s="141">
        <v>0.16666666666666666</v>
      </c>
      <c r="T38" s="142">
        <v>0.54971064814814807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8</v>
      </c>
      <c r="AD38" s="179">
        <f>SUM(AD22:AD37)</f>
        <v>0</v>
      </c>
      <c r="AE38" s="167">
        <f t="shared" ref="AE38:AE44" si="20">M38-J38</f>
        <v>-187.35099730057755</v>
      </c>
      <c r="AF38" s="140">
        <f t="shared" ref="AF38:AF44" si="21">M38/J38</f>
        <v>0.91141796817939591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3030</v>
      </c>
      <c r="G39" s="147">
        <f t="shared" ref="G39:G44" si="22">E39*F39</f>
        <v>216796.5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1805.8185926713982</v>
      </c>
      <c r="N39" s="151">
        <f t="shared" si="16"/>
        <v>82.082663303245369</v>
      </c>
      <c r="O39" s="153">
        <f t="shared" si="17"/>
        <v>0</v>
      </c>
      <c r="P39" s="154">
        <f t="shared" si="18"/>
        <v>-8.826427605845538</v>
      </c>
      <c r="Q39" s="155">
        <f t="shared" si="19"/>
        <v>0.90290929633569905</v>
      </c>
      <c r="R39" s="302">
        <f>Q55</f>
        <v>0.90297397963070258</v>
      </c>
      <c r="S39" s="156">
        <v>0.16666666666666666</v>
      </c>
      <c r="T39" s="157">
        <v>0.23657407407407405</v>
      </c>
      <c r="U39" s="158"/>
      <c r="V39" s="159">
        <v>100.67456428779934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-194.18140732860184</v>
      </c>
      <c r="AF39" s="155">
        <f t="shared" si="21"/>
        <v>0.90290929633569905</v>
      </c>
      <c r="AG39" s="307">
        <f>AF55</f>
        <v>0.90297397963070269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2879</v>
      </c>
      <c r="G40" s="102">
        <f t="shared" si="22"/>
        <v>171415.66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1806.4144544876121</v>
      </c>
      <c r="N40" s="105">
        <f t="shared" si="16"/>
        <v>78.539758890765739</v>
      </c>
      <c r="O40" s="107">
        <f t="shared" si="17"/>
        <v>0</v>
      </c>
      <c r="P40" s="108">
        <f t="shared" si="18"/>
        <v>-8.4167628483646979</v>
      </c>
      <c r="Q40" s="109">
        <f t="shared" si="19"/>
        <v>0.90320722724380598</v>
      </c>
      <c r="R40" s="303"/>
      <c r="S40" s="46">
        <v>0.24027777777777778</v>
      </c>
      <c r="T40" s="47">
        <v>0.30667824074074074</v>
      </c>
      <c r="U40" s="110">
        <v>5.333333333333381</v>
      </c>
      <c r="V40" s="111">
        <v>95.625895580534177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-193.58554551238785</v>
      </c>
      <c r="AF40" s="109">
        <f t="shared" si="21"/>
        <v>0.90320722724380609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3850</v>
      </c>
      <c r="G41" s="102">
        <f t="shared" si="22"/>
        <v>225879.5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1802.9493813870349</v>
      </c>
      <c r="N41" s="105">
        <f t="shared" si="16"/>
        <v>78.389103538566729</v>
      </c>
      <c r="O41" s="107">
        <f t="shared" si="17"/>
        <v>0</v>
      </c>
      <c r="P41" s="108">
        <f t="shared" si="18"/>
        <v>-8.5674182005637078</v>
      </c>
      <c r="Q41" s="109">
        <f t="shared" si="19"/>
        <v>0.90147469069351738</v>
      </c>
      <c r="R41" s="303"/>
      <c r="S41" s="46">
        <v>0.31041666666666667</v>
      </c>
      <c r="T41" s="47">
        <v>0.39938657407407407</v>
      </c>
      <c r="U41" s="110">
        <v>5.3833333333333488</v>
      </c>
      <c r="V41" s="111">
        <v>128.12339735366746</v>
      </c>
      <c r="W41" s="112"/>
      <c r="X41" s="115"/>
      <c r="Y41" s="12"/>
      <c r="Z41" s="197"/>
      <c r="AA41" s="294"/>
      <c r="AB41" s="295"/>
      <c r="AC41" s="12">
        <v>3</v>
      </c>
      <c r="AD41" s="197"/>
      <c r="AE41" s="116">
        <f t="shared" si="20"/>
        <v>-197.05061861296508</v>
      </c>
      <c r="AF41" s="109">
        <f t="shared" si="21"/>
        <v>0.90147469069351749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1995</v>
      </c>
      <c r="G42" s="102">
        <f t="shared" si="22"/>
        <v>127520.40000000001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1806.5665741879895</v>
      </c>
      <c r="N42" s="105">
        <f t="shared" si="16"/>
        <v>75.273607257832893</v>
      </c>
      <c r="O42" s="107">
        <f t="shared" si="17"/>
        <v>0</v>
      </c>
      <c r="P42" s="108">
        <f t="shared" si="18"/>
        <v>-8.0597260755004356</v>
      </c>
      <c r="Q42" s="109">
        <f t="shared" si="19"/>
        <v>0.90328328709399475</v>
      </c>
      <c r="R42" s="303"/>
      <c r="S42" s="46">
        <v>0.40277777777777779</v>
      </c>
      <c r="T42" s="47">
        <v>0.44878472222222221</v>
      </c>
      <c r="U42" s="110">
        <v>4.8833333333333506</v>
      </c>
      <c r="V42" s="111">
        <v>66.258283370377541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-193.43342581201046</v>
      </c>
      <c r="AF42" s="109">
        <f t="shared" si="21"/>
        <v>0.90328328709399475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1357</v>
      </c>
      <c r="G43" s="102">
        <f t="shared" si="22"/>
        <v>93985.82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1805.5883548287279</v>
      </c>
      <c r="N43" s="105">
        <f t="shared" si="16"/>
        <v>75.232848117863668</v>
      </c>
      <c r="O43" s="107">
        <f t="shared" si="17"/>
        <v>0</v>
      </c>
      <c r="P43" s="108">
        <f t="shared" si="18"/>
        <v>-8.1004852154696607</v>
      </c>
      <c r="Q43" s="109">
        <f t="shared" si="19"/>
        <v>0.90279417741436407</v>
      </c>
      <c r="R43" s="303"/>
      <c r="S43" s="46">
        <v>0.45277777777777778</v>
      </c>
      <c r="T43" s="47">
        <v>0.48408564814814814</v>
      </c>
      <c r="U43" s="110">
        <v>5.7500000000000195</v>
      </c>
      <c r="V43" s="111">
        <v>45.09333469185075</v>
      </c>
      <c r="W43" s="112">
        <v>0.48408564814814814</v>
      </c>
      <c r="X43" s="115">
        <v>0.52291666666666659</v>
      </c>
      <c r="Y43" s="12"/>
      <c r="Z43" s="197"/>
      <c r="AA43" s="294"/>
      <c r="AB43" s="295"/>
      <c r="AC43" s="12">
        <v>1</v>
      </c>
      <c r="AD43" s="197"/>
      <c r="AE43" s="116">
        <f t="shared" si="20"/>
        <v>-194.41164517127208</v>
      </c>
      <c r="AF43" s="109">
        <f t="shared" si="21"/>
        <v>0.90279417741436396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1996</v>
      </c>
      <c r="G44" s="120">
        <f t="shared" si="22"/>
        <v>138043.35999999999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1808.3503980056701</v>
      </c>
      <c r="N44" s="105">
        <f t="shared" si="16"/>
        <v>75.347933250236252</v>
      </c>
      <c r="O44" s="107">
        <f t="shared" si="17"/>
        <v>0</v>
      </c>
      <c r="P44" s="108">
        <f t="shared" si="18"/>
        <v>-7.9854000830970762</v>
      </c>
      <c r="Q44" s="109">
        <f t="shared" si="19"/>
        <v>0.90417519900283505</v>
      </c>
      <c r="R44" s="303"/>
      <c r="S44" s="46">
        <v>0.52291666666666659</v>
      </c>
      <c r="T44" s="119">
        <v>0.56890046296296293</v>
      </c>
      <c r="U44" s="110">
        <v>55.916666666666558</v>
      </c>
      <c r="V44" s="111">
        <v>66.226103155714014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-191.64960199432994</v>
      </c>
      <c r="AF44" s="109">
        <f t="shared" si="21"/>
        <v>0.90417519900283505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1805.9479592614055</v>
      </c>
      <c r="N55" s="137">
        <f t="shared" ref="N55:N63" si="27">M55/L55</f>
        <v>77.397769682631662</v>
      </c>
      <c r="O55" s="138">
        <f t="shared" ref="O55:O63" si="28">L55-I55</f>
        <v>0</v>
      </c>
      <c r="P55" s="139">
        <f t="shared" ref="P55:P63" si="29">N55-K55</f>
        <v>-8.3165160316540607</v>
      </c>
      <c r="Q55" s="140">
        <f t="shared" ref="Q55:Q63" si="30">N55/K55</f>
        <v>0.90297397963070258</v>
      </c>
      <c r="R55" s="304"/>
      <c r="S55" s="141">
        <v>0.16666666666666666</v>
      </c>
      <c r="T55" s="142">
        <v>0.56890046296296293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1">M55-J55</f>
        <v>-194.05204073859454</v>
      </c>
      <c r="AF55" s="140">
        <f t="shared" ref="AF55:AF63" si="32">M55/J55</f>
        <v>0.90297397963070269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2078</v>
      </c>
      <c r="G56" s="147">
        <f t="shared" ref="G56:G63" si="33">E56*F56</f>
        <v>59971.08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3193.9229075900912</v>
      </c>
      <c r="N56" s="151">
        <f t="shared" si="27"/>
        <v>177.44016153278284</v>
      </c>
      <c r="O56" s="153">
        <f t="shared" si="28"/>
        <v>0</v>
      </c>
      <c r="P56" s="154">
        <f t="shared" si="29"/>
        <v>-22.559838467217162</v>
      </c>
      <c r="Q56" s="155">
        <f t="shared" si="30"/>
        <v>0.88720080766391418</v>
      </c>
      <c r="R56" s="302">
        <f>Q72</f>
        <v>0.89992896882694806</v>
      </c>
      <c r="S56" s="156">
        <v>0.20833333333333334</v>
      </c>
      <c r="T56" s="157">
        <v>0.23543981481481482</v>
      </c>
      <c r="U56" s="158"/>
      <c r="V56" s="159">
        <v>39.036634135316284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-406.0770924099088</v>
      </c>
      <c r="AF56" s="155">
        <f t="shared" si="32"/>
        <v>0.88720080766391418</v>
      </c>
      <c r="AG56" s="307">
        <f>AF72</f>
        <v>0.89992896882694817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2379</v>
      </c>
      <c r="G57" s="102">
        <f t="shared" si="33"/>
        <v>85382.31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3193.5487488469485</v>
      </c>
      <c r="N57" s="105">
        <f t="shared" si="27"/>
        <v>177.41937493594159</v>
      </c>
      <c r="O57" s="107">
        <f t="shared" si="28"/>
        <v>0</v>
      </c>
      <c r="P57" s="108">
        <f t="shared" si="29"/>
        <v>-22.58062506405841</v>
      </c>
      <c r="Q57" s="109">
        <f t="shared" si="30"/>
        <v>0.88709687467970799</v>
      </c>
      <c r="R57" s="303"/>
      <c r="S57" s="46">
        <v>0.23888888888888887</v>
      </c>
      <c r="T57" s="47">
        <v>0.26991898148148147</v>
      </c>
      <c r="U57" s="110">
        <v>4.9666666666666304</v>
      </c>
      <c r="V57" s="111">
        <v>44.696358573369892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-406.45125115305154</v>
      </c>
      <c r="AF57" s="109">
        <f t="shared" si="32"/>
        <v>0.88709687467970788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1942</v>
      </c>
      <c r="G58" s="102">
        <f t="shared" si="33"/>
        <v>71329.659999999989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3192.5766439870081</v>
      </c>
      <c r="N58" s="105">
        <f t="shared" si="27"/>
        <v>152.02745923747656</v>
      </c>
      <c r="O58" s="107">
        <f t="shared" si="28"/>
        <v>0</v>
      </c>
      <c r="P58" s="108">
        <f t="shared" si="29"/>
        <v>-19.401112191094853</v>
      </c>
      <c r="Q58" s="109">
        <f t="shared" si="30"/>
        <v>0.88682684555194669</v>
      </c>
      <c r="R58" s="303"/>
      <c r="S58" s="46">
        <v>0.27291666666666664</v>
      </c>
      <c r="T58" s="47">
        <v>0.29825231481481479</v>
      </c>
      <c r="U58" s="110">
        <v>5</v>
      </c>
      <c r="V58" s="111">
        <v>36.497166080400028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-407.42335601299192</v>
      </c>
      <c r="AF58" s="109">
        <f t="shared" si="32"/>
        <v>0.88682684555194669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2666</v>
      </c>
      <c r="G59" s="102">
        <f t="shared" si="33"/>
        <v>117197.36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3268.0770040511479</v>
      </c>
      <c r="N59" s="105">
        <f t="shared" si="27"/>
        <v>142.09030452396294</v>
      </c>
      <c r="O59" s="107">
        <f t="shared" si="28"/>
        <v>0</v>
      </c>
      <c r="P59" s="108">
        <f t="shared" si="29"/>
        <v>-14.431434606471839</v>
      </c>
      <c r="Q59" s="109">
        <f t="shared" si="30"/>
        <v>0.90779916779198544</v>
      </c>
      <c r="R59" s="303"/>
      <c r="S59" s="46">
        <v>0.30138888888888887</v>
      </c>
      <c r="T59" s="47">
        <v>0.33537037037037037</v>
      </c>
      <c r="U59" s="110">
        <v>4.5166666666666799</v>
      </c>
      <c r="V59" s="111">
        <v>48.94621509888281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-331.92299594885208</v>
      </c>
      <c r="AF59" s="199">
        <f t="shared" si="32"/>
        <v>0.90779916779198555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2045</v>
      </c>
      <c r="G60" s="102">
        <f t="shared" si="33"/>
        <v>95971.85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3264.7308059526972</v>
      </c>
      <c r="N60" s="105">
        <f t="shared" si="27"/>
        <v>141.94481765011727</v>
      </c>
      <c r="O60" s="107">
        <f t="shared" si="28"/>
        <v>0</v>
      </c>
      <c r="P60" s="108">
        <f t="shared" si="29"/>
        <v>-14.576921480317509</v>
      </c>
      <c r="Q60" s="109">
        <f t="shared" si="30"/>
        <v>0.90686966832019367</v>
      </c>
      <c r="R60" s="303"/>
      <c r="S60" s="46">
        <v>0.33819444444444441</v>
      </c>
      <c r="T60" s="47">
        <v>0.36429398148148145</v>
      </c>
      <c r="U60" s="110">
        <v>5</v>
      </c>
      <c r="V60" s="111">
        <v>37.583496861755592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-335.26919404730279</v>
      </c>
      <c r="AF60" s="199">
        <f t="shared" si="32"/>
        <v>0.90686966832019367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3359</v>
      </c>
      <c r="G61" s="120">
        <f t="shared" si="33"/>
        <v>123376.06999999999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3267.1381917882186</v>
      </c>
      <c r="N61" s="105">
        <f t="shared" si="27"/>
        <v>171.95464167306415</v>
      </c>
      <c r="O61" s="107">
        <f t="shared" si="28"/>
        <v>0</v>
      </c>
      <c r="P61" s="108">
        <f t="shared" si="29"/>
        <v>-17.519042537462184</v>
      </c>
      <c r="Q61" s="109">
        <f t="shared" si="30"/>
        <v>0.90753838660783848</v>
      </c>
      <c r="R61" s="303"/>
      <c r="S61" s="46">
        <v>0.36736111111111108</v>
      </c>
      <c r="T61" s="119">
        <v>0.41019675925925925</v>
      </c>
      <c r="U61" s="110">
        <v>5</v>
      </c>
      <c r="V61" s="111">
        <v>61.687014190755775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-332.86180821178141</v>
      </c>
      <c r="AF61" s="199">
        <f t="shared" si="32"/>
        <v>0.90753838660783848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5136</v>
      </c>
      <c r="G62" s="120">
        <f t="shared" si="33"/>
        <v>197633.27999999997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3267.7200000000007</v>
      </c>
      <c r="N62" s="105">
        <f t="shared" si="27"/>
        <v>171.98526315789476</v>
      </c>
      <c r="O62" s="122">
        <f t="shared" si="28"/>
        <v>0</v>
      </c>
      <c r="P62" s="123">
        <f t="shared" si="29"/>
        <v>-17.488421052631566</v>
      </c>
      <c r="Q62" s="124">
        <f t="shared" si="30"/>
        <v>0.90770000000000006</v>
      </c>
      <c r="R62" s="303"/>
      <c r="S62" s="46">
        <v>0.41319444444444442</v>
      </c>
      <c r="T62" s="119">
        <v>0.47868055555555555</v>
      </c>
      <c r="U62" s="110">
        <v>5</v>
      </c>
      <c r="V62" s="111">
        <v>94.304285556902045</v>
      </c>
      <c r="W62" s="112">
        <v>0.47868055555555555</v>
      </c>
      <c r="X62" s="115">
        <v>0.51666666666666661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-332.27999999999929</v>
      </c>
      <c r="AF62" s="199">
        <f t="shared" si="32"/>
        <v>0.90770000000000017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6310</v>
      </c>
      <c r="G63" s="120">
        <f t="shared" si="33"/>
        <v>238517.99999999997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3270.24</v>
      </c>
      <c r="N63" s="105">
        <f t="shared" si="27"/>
        <v>163.512</v>
      </c>
      <c r="O63" s="122">
        <f t="shared" si="28"/>
        <v>0</v>
      </c>
      <c r="P63" s="123">
        <f t="shared" si="29"/>
        <v>-16.488</v>
      </c>
      <c r="Q63" s="124">
        <f t="shared" si="30"/>
        <v>0.90839999999999999</v>
      </c>
      <c r="R63" s="303"/>
      <c r="S63" s="46">
        <v>0.51666666666666661</v>
      </c>
      <c r="T63" s="119">
        <v>0.59706018518518511</v>
      </c>
      <c r="U63" s="110">
        <v>54.699999999999918</v>
      </c>
      <c r="V63" s="111">
        <v>115.77131953618084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-329.76000000000022</v>
      </c>
      <c r="AF63" s="199">
        <f t="shared" si="32"/>
        <v>0.90839999999999999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20.125</v>
      </c>
      <c r="M72" s="136">
        <f t="shared" si="38"/>
        <v>3239.7442877770136</v>
      </c>
      <c r="N72" s="137">
        <f>M72/L72</f>
        <v>160.98108262246029</v>
      </c>
      <c r="O72" s="138">
        <f>L72-I72</f>
        <v>0</v>
      </c>
      <c r="P72" s="139">
        <f>N72-K72</f>
        <v>-17.90090495517947</v>
      </c>
      <c r="Q72" s="140">
        <f>N72/K72</f>
        <v>0.89992896882694806</v>
      </c>
      <c r="R72" s="304"/>
      <c r="S72" s="141">
        <v>0.20833333333333334</v>
      </c>
      <c r="T72" s="142">
        <v>0.59706018518518511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-360.2557122229864</v>
      </c>
      <c r="AF72" s="140">
        <f>M72/J72</f>
        <v>0.89992896882694817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1360</v>
      </c>
      <c r="G73" s="120">
        <f t="shared" ref="G73:G74" si="39">E73*F73</f>
        <v>32028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2257.2201644204374</v>
      </c>
      <c r="N73" s="105">
        <f>M73/L73</f>
        <v>376.20336073673957</v>
      </c>
      <c r="O73" s="107">
        <f>L73-I73</f>
        <v>0</v>
      </c>
      <c r="P73" s="108">
        <f>N73-K73</f>
        <v>-40.463305929927117</v>
      </c>
      <c r="Q73" s="109">
        <f>N73/K73</f>
        <v>0.90288806576817493</v>
      </c>
      <c r="R73" s="302">
        <f>Q89</f>
        <v>0.90508830398672291</v>
      </c>
      <c r="S73" s="46">
        <v>0.40694444444444439</v>
      </c>
      <c r="T73" s="119">
        <v>0.43204861111111104</v>
      </c>
      <c r="U73" s="110">
        <v>5</v>
      </c>
      <c r="V73" s="111">
        <v>36.150660571894889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-242.77983557956259</v>
      </c>
      <c r="AF73" s="155">
        <f>M73/J73</f>
        <v>0.90288806576817493</v>
      </c>
      <c r="AG73" s="307">
        <f>AF89</f>
        <v>0.90508830398672302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1155</v>
      </c>
      <c r="G74" s="120">
        <f t="shared" si="39"/>
        <v>31242.75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2967.8546144949141</v>
      </c>
      <c r="N74" s="105">
        <f>M74/L74</f>
        <v>593.57092289898287</v>
      </c>
      <c r="O74" s="122">
        <f>L74-I74</f>
        <v>0</v>
      </c>
      <c r="P74" s="123">
        <f>N74-K74</f>
        <v>-61.029077101017151</v>
      </c>
      <c r="Q74" s="124">
        <f>N74/K74</f>
        <v>0.90676890146499056</v>
      </c>
      <c r="R74" s="303"/>
      <c r="S74" s="46">
        <v>0.43541666666666662</v>
      </c>
      <c r="T74" s="119">
        <v>0.45163194444444438</v>
      </c>
      <c r="U74" s="110">
        <v>4.8500000000000387</v>
      </c>
      <c r="V74" s="111">
        <v>23.350200397802794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-305.14538550508587</v>
      </c>
      <c r="AF74" s="109">
        <f>M74/J74</f>
        <v>0.90676890146499056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2612.537389457676</v>
      </c>
      <c r="N89" s="137">
        <f>M89/L89</f>
        <v>475.00679808321382</v>
      </c>
      <c r="O89" s="138">
        <f>L89-I89</f>
        <v>0</v>
      </c>
      <c r="P89" s="139">
        <f>N89-K89</f>
        <v>-49.811383734968047</v>
      </c>
      <c r="Q89" s="140">
        <f>N89/K89</f>
        <v>0.90508830398672291</v>
      </c>
      <c r="R89" s="304"/>
      <c r="S89" s="141">
        <v>0.25</v>
      </c>
      <c r="T89" s="142">
        <v>0.45163194444444438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-273.962610542324</v>
      </c>
      <c r="AF89" s="140">
        <f>M89/J89</f>
        <v>0.90508830398672302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2500</v>
      </c>
      <c r="G90" s="147">
        <f t="shared" ref="G90:G91" si="43">E90*F90</f>
        <v>38775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3794.7000000000012</v>
      </c>
      <c r="N90" s="151">
        <f>M90/L90</f>
        <v>632.45000000000016</v>
      </c>
      <c r="O90" s="153">
        <f>L90-I90</f>
        <v>0</v>
      </c>
      <c r="P90" s="154">
        <f>N90-K90</f>
        <v>-67.549999999999841</v>
      </c>
      <c r="Q90" s="155">
        <f>N90/K90</f>
        <v>0.90350000000000019</v>
      </c>
      <c r="R90" s="302">
        <f>Q106</f>
        <v>0.90322877458192363</v>
      </c>
      <c r="S90" s="156">
        <v>0.25</v>
      </c>
      <c r="T90" s="157">
        <v>0.27744212962962961</v>
      </c>
      <c r="U90" s="158"/>
      <c r="V90" s="159">
        <v>39.528816507233763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-405.29999999999882</v>
      </c>
      <c r="AF90" s="155">
        <f>M90/J90</f>
        <v>0.9035000000000003</v>
      </c>
      <c r="AG90" s="307">
        <f>AF106</f>
        <v>0.90322877458192363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2566</v>
      </c>
      <c r="G91" s="102">
        <f t="shared" si="43"/>
        <v>38515.659999999996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3792.4217064881577</v>
      </c>
      <c r="N91" s="105">
        <f>M91/L91</f>
        <v>632.07028441469299</v>
      </c>
      <c r="O91" s="107">
        <f>L91-I91</f>
        <v>0</v>
      </c>
      <c r="P91" s="108">
        <f>N91-K91</f>
        <v>-67.929715585307008</v>
      </c>
      <c r="Q91" s="109">
        <f>N91/K91</f>
        <v>0.90295754916384718</v>
      </c>
      <c r="R91" s="303"/>
      <c r="S91" s="46">
        <v>0.28055555555555556</v>
      </c>
      <c r="T91" s="47">
        <v>0.30873842592592593</v>
      </c>
      <c r="U91" s="110">
        <v>5</v>
      </c>
      <c r="V91" s="111">
        <v>40.596751077708966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-407.57829351184228</v>
      </c>
      <c r="AF91" s="109">
        <f>M91/J91</f>
        <v>0.90295754916384707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3793.5608532440792</v>
      </c>
      <c r="N106" s="137">
        <f>M106/L106</f>
        <v>632.26014220734658</v>
      </c>
      <c r="O106" s="138">
        <f>L106-I106</f>
        <v>0</v>
      </c>
      <c r="P106" s="139">
        <f>N106-K106</f>
        <v>-67.739857792653424</v>
      </c>
      <c r="Q106" s="140">
        <f>N106/K106</f>
        <v>0.90322877458192363</v>
      </c>
      <c r="R106" s="304"/>
      <c r="S106" s="141">
        <v>0.25</v>
      </c>
      <c r="T106" s="142">
        <v>0.30873842592592593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-406.43914675592077</v>
      </c>
      <c r="AF106" s="140">
        <f>M106/J106</f>
        <v>0.90322877458192363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1565</v>
      </c>
      <c r="G107" s="147">
        <f t="shared" ref="G107:G109" si="47">E107*F107</f>
        <v>91036.05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1805.0000000000002</v>
      </c>
      <c r="N107" s="151">
        <f>M107/L107</f>
        <v>106.1764705882353</v>
      </c>
      <c r="O107" s="153">
        <f>L107-I107</f>
        <v>-1</v>
      </c>
      <c r="P107" s="154">
        <f>N107-K107</f>
        <v>-4.9346405228758101</v>
      </c>
      <c r="Q107" s="155">
        <f>N107/K107</f>
        <v>0.95558823529411774</v>
      </c>
      <c r="R107" s="302">
        <f>Q123</f>
        <v>0.9510238095238096</v>
      </c>
      <c r="S107" s="156">
        <v>0.70833333333333337</v>
      </c>
      <c r="T107" s="157">
        <v>0.7444560185185185</v>
      </c>
      <c r="U107" s="158"/>
      <c r="V107" s="159">
        <v>52.022160664819943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-194.99999999999977</v>
      </c>
      <c r="AF107" s="155">
        <f>M107/J107</f>
        <v>0.90250000000000008</v>
      </c>
      <c r="AG107" s="307">
        <f>AF123</f>
        <v>0.90266666666666684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1612</v>
      </c>
      <c r="G108" s="102">
        <f t="shared" si="47"/>
        <v>81680.040000000008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1805.4</v>
      </c>
      <c r="N108" s="105">
        <f>M108/L108</f>
        <v>95.021052631578954</v>
      </c>
      <c r="O108" s="107">
        <f>L108-I108</f>
        <v>-1</v>
      </c>
      <c r="P108" s="108">
        <f>N108-K108</f>
        <v>-4.9789473684210463</v>
      </c>
      <c r="Q108" s="109">
        <f>N108/K108</f>
        <v>0.95021052631578951</v>
      </c>
      <c r="R108" s="303"/>
      <c r="S108" s="46">
        <v>0.74861111111111112</v>
      </c>
      <c r="T108" s="47">
        <v>0.78581018518518519</v>
      </c>
      <c r="U108" s="110">
        <v>5.9833333333333627</v>
      </c>
      <c r="V108" s="111">
        <v>53.572615486872706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-194.59999999999991</v>
      </c>
      <c r="AF108" s="109">
        <f>M108/J108</f>
        <v>0.90270000000000006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1579</v>
      </c>
      <c r="G109" s="102">
        <f t="shared" si="47"/>
        <v>90476.7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1805.6000000000001</v>
      </c>
      <c r="N109" s="105">
        <f>M109/L109</f>
        <v>90.28</v>
      </c>
      <c r="O109" s="107">
        <f>L109-I109</f>
        <v>-1</v>
      </c>
      <c r="P109" s="108">
        <f>N109-K109</f>
        <v>-4.9580952380952397</v>
      </c>
      <c r="Q109" s="109">
        <f>N109/K109</f>
        <v>0.94794</v>
      </c>
      <c r="R109" s="303"/>
      <c r="S109" s="46">
        <v>0.7895833333333333</v>
      </c>
      <c r="T109" s="47">
        <v>0.82601851851851849</v>
      </c>
      <c r="U109" s="110">
        <v>5.4333333333332767</v>
      </c>
      <c r="V109" s="111">
        <v>52.470093043863528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-194.39999999999986</v>
      </c>
      <c r="AF109" s="109">
        <f>M109/J109</f>
        <v>0.90280000000000005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1805.3333333333337</v>
      </c>
      <c r="N123" s="137">
        <f>M123/L123</f>
        <v>96.714285714285722</v>
      </c>
      <c r="O123" s="138">
        <f>L123-I123</f>
        <v>-1</v>
      </c>
      <c r="P123" s="139">
        <f>N123-K123</f>
        <v>-4.9806295399515648</v>
      </c>
      <c r="Q123" s="140">
        <f>N123/K123</f>
        <v>0.9510238095238096</v>
      </c>
      <c r="R123" s="304"/>
      <c r="S123" s="141">
        <v>0.70833333333333337</v>
      </c>
      <c r="T123" s="142">
        <v>0.82601851851851849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-194.66666666666629</v>
      </c>
      <c r="AF123" s="140">
        <f>M123/J123</f>
        <v>0.90266666666666684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1949</v>
      </c>
      <c r="G124" s="147">
        <f t="shared" ref="G124:G126" si="55">E124*F124</f>
        <v>92772.400000000009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1807.3015390423548</v>
      </c>
      <c r="N124" s="151">
        <f>M124/L124</f>
        <v>78.578327784450209</v>
      </c>
      <c r="O124" s="153">
        <f>L124-I124</f>
        <v>0</v>
      </c>
      <c r="P124" s="154">
        <f>N124-K124</f>
        <v>-8.3781939546802278</v>
      </c>
      <c r="Q124" s="155">
        <f>N124/K124</f>
        <v>0.9036507695211774</v>
      </c>
      <c r="R124" s="302">
        <f>Q140</f>
        <v>0.90281447055111375</v>
      </c>
      <c r="S124" s="156">
        <v>0.70833333333333337</v>
      </c>
      <c r="T124" s="157">
        <v>0.75326388888888896</v>
      </c>
      <c r="U124" s="158"/>
      <c r="V124" s="159">
        <v>64.70419986581966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-192.69846095764524</v>
      </c>
      <c r="AF124" s="155">
        <f>M124/J124</f>
        <v>0.9036507695211774</v>
      </c>
      <c r="AG124" s="374">
        <f>AF140</f>
        <v>0.90281447055111363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1625</v>
      </c>
      <c r="G125" s="102">
        <f t="shared" si="55"/>
        <v>92413.75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1805.8185642727769</v>
      </c>
      <c r="N125" s="105">
        <f>M125/L125</f>
        <v>78.513850620555516</v>
      </c>
      <c r="O125" s="107">
        <f>L125-I125</f>
        <v>0</v>
      </c>
      <c r="P125" s="108">
        <f>N125-K125</f>
        <v>-8.4426711185749213</v>
      </c>
      <c r="Q125" s="109">
        <f>N125/K125</f>
        <v>0.90290928213638844</v>
      </c>
      <c r="R125" s="303"/>
      <c r="S125" s="46">
        <v>0.75694444444444442</v>
      </c>
      <c r="T125" s="47">
        <v>0.79443287037037036</v>
      </c>
      <c r="U125" s="110">
        <v>5.2999999999998693</v>
      </c>
      <c r="V125" s="111">
        <v>53.992135161853497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-194.18143572722306</v>
      </c>
      <c r="AF125" s="109">
        <f>M125/J125</f>
        <v>0.90290928213638844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2249</v>
      </c>
      <c r="G126" s="102">
        <f t="shared" si="55"/>
        <v>127720.70999999999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1803.7667199915504</v>
      </c>
      <c r="N126" s="105">
        <f>M126/L126</f>
        <v>78.424639999632632</v>
      </c>
      <c r="O126" s="107">
        <f>L126-I126</f>
        <v>0</v>
      </c>
      <c r="P126" s="108">
        <f>N126-K126</f>
        <v>-8.5318817394978055</v>
      </c>
      <c r="Q126" s="109">
        <f>N126/K126</f>
        <v>0.90188335999577529</v>
      </c>
      <c r="R126" s="303"/>
      <c r="S126" s="46">
        <v>0.79791666666666661</v>
      </c>
      <c r="T126" s="47">
        <v>0.84986111111111107</v>
      </c>
      <c r="U126" s="110">
        <v>5.0166666666665982</v>
      </c>
      <c r="V126" s="111">
        <v>74.810117352997906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-196.23328000844958</v>
      </c>
      <c r="AF126" s="109">
        <f>M126/J126</f>
        <v>0.90188335999577518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1805.6289411022274</v>
      </c>
      <c r="N140" s="137">
        <f>M140/L140</f>
        <v>78.505606134879457</v>
      </c>
      <c r="O140" s="138">
        <f>L140-I140</f>
        <v>0</v>
      </c>
      <c r="P140" s="139">
        <f>N140-K140</f>
        <v>-8.4509156042509801</v>
      </c>
      <c r="Q140" s="140">
        <f>N140/K140</f>
        <v>0.90281447055111375</v>
      </c>
      <c r="R140" s="304"/>
      <c r="S140" s="141">
        <v>0.70833333333333337</v>
      </c>
      <c r="T140" s="142">
        <v>0.84986111111111107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-194.37105889777263</v>
      </c>
      <c r="AF140" s="140">
        <f>M140/J140</f>
        <v>0.90281447055111363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39" priority="2" operator="greaterThan">
      <formula>0</formula>
    </cfRule>
  </conditionalFormatting>
  <conditionalFormatting sqref="P5:P140 AE5:AE140">
    <cfRule type="cellIs" dxfId="538" priority="5" operator="lessThan">
      <formula>0</formula>
    </cfRule>
  </conditionalFormatting>
  <conditionalFormatting sqref="Q5:Q140 AF5:AF140">
    <cfRule type="cellIs" dxfId="537" priority="3" operator="greaterThan">
      <formula>1</formula>
    </cfRule>
    <cfRule type="cellIs" dxfId="536" priority="4" operator="lessThan">
      <formula>0.8</formula>
    </cfRule>
  </conditionalFormatting>
  <conditionalFormatting sqref="AG5 R5:R140 AG107:AG124">
    <cfRule type="cellIs" dxfId="535" priority="6" operator="lessThan">
      <formula>0.8</formula>
    </cfRule>
  </conditionalFormatting>
  <conditionalFormatting sqref="AG22">
    <cfRule type="cellIs" dxfId="534" priority="11" operator="lessThan">
      <formula>0.8</formula>
    </cfRule>
  </conditionalFormatting>
  <conditionalFormatting sqref="AG37">
    <cfRule type="cellIs" dxfId="533" priority="10" operator="lessThan">
      <formula>0.8</formula>
    </cfRule>
  </conditionalFormatting>
  <conditionalFormatting sqref="AG39:AG74">
    <cfRule type="cellIs" dxfId="532" priority="8" operator="lessThan">
      <formula>0.8</formula>
    </cfRule>
  </conditionalFormatting>
  <conditionalFormatting sqref="AG80:AG88">
    <cfRule type="cellIs" dxfId="531" priority="9" operator="lessThan">
      <formula>0.8</formula>
    </cfRule>
  </conditionalFormatting>
  <conditionalFormatting sqref="AG90:AG95">
    <cfRule type="cellIs" dxfId="530" priority="7" operator="lessThan">
      <formula>0.8</formula>
    </cfRule>
  </conditionalFormatting>
  <conditionalFormatting sqref="AG139">
    <cfRule type="cellIs" dxfId="529" priority="1" operator="lessThan">
      <formula>0.8</formula>
    </cfRule>
  </conditionalFormatting>
  <dataValidations count="1">
    <dataValidation type="list" allowBlank="1" showInputMessage="1" showErrorMessage="1" sqref="AA5:AB140" xr:uid="{CBB9864D-CC9F-45E9-8C13-FFF5AA42568B}">
      <formula1>$AA$142:$AA$154</formula1>
    </dataValidation>
  </dataValidations>
  <pageMargins left="0" right="0" top="0" bottom="0" header="0" footer="0"/>
  <pageSetup paperSize="9" scale="2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CC88-67A2-40BC-AAA1-3BA61E236EB8}">
  <sheetPr>
    <tabColor theme="8" tint="0.59999389629810485"/>
  </sheetPr>
  <dimension ref="B1:AR42"/>
  <sheetViews>
    <sheetView zoomScale="70" zoomScaleNormal="70" workbookViewId="0">
      <selection activeCell="Q49" sqref="Q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258</v>
      </c>
      <c r="D3" s="278"/>
      <c r="E3" s="3" t="s">
        <v>2</v>
      </c>
      <c r="F3" s="279">
        <f>'0823(18度C)'!D1+'0823(4度C)'!D1</f>
        <v>197801</v>
      </c>
      <c r="G3" s="280"/>
      <c r="H3" s="3" t="s">
        <v>3</v>
      </c>
      <c r="I3" s="281">
        <f>'0823(18度C)'!F1+'0823(4度C)'!F1</f>
        <v>6356809.7200000007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501.71771453088422</v>
      </c>
      <c r="F6" s="254" t="e">
        <f>AVERAGE(#REF!,D14:K14)</f>
        <v>#REF!</v>
      </c>
      <c r="G6" s="255">
        <f>AVERAGE(D14:K14)</f>
        <v>279.95194577419403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794.60962566844921</v>
      </c>
      <c r="N6" s="256"/>
      <c r="O6" s="244">
        <f>'0823(4度C)'!Y2</f>
        <v>0</v>
      </c>
      <c r="P6" s="244">
        <f>'0823(4度C)'!Z2</f>
        <v>0</v>
      </c>
      <c r="Q6" s="244">
        <f>'0823(4度C)'!AC2</f>
        <v>49</v>
      </c>
      <c r="R6" s="244">
        <f>'0823(4度C)'!AD2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454.36932622675317</v>
      </c>
      <c r="F7" s="250" t="e">
        <f>AVERAGE(#REF!,D15:K15)</f>
        <v>#REF!</v>
      </c>
      <c r="G7" s="251">
        <f>AVERAGE(D15:K15)</f>
        <v>252.96686262394442</v>
      </c>
      <c r="H7" s="252"/>
      <c r="I7" s="251">
        <f>AVERAGE(L15:O15)</f>
        <v>87.551927114317351</v>
      </c>
      <c r="J7" s="252"/>
      <c r="K7" s="251">
        <f>AVERAGE(D33:O33)</f>
        <v>674.45921912267067</v>
      </c>
      <c r="L7" s="252"/>
      <c r="M7" s="251">
        <f>AVERAGE(P33:X33)</f>
        <v>719.79182829126648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0.90592990549680863</v>
      </c>
      <c r="F8" s="258" t="e">
        <f>AVERAGE(D16:K16,#REF!)</f>
        <v>#REF!</v>
      </c>
      <c r="G8" s="236">
        <f>AVERAGE(D16:K16)</f>
        <v>0.9030375688156721</v>
      </c>
      <c r="H8" s="237"/>
      <c r="I8" s="236">
        <f>AVERAGE(L16:O16)</f>
        <v>0.9263558681133317</v>
      </c>
      <c r="J8" s="237"/>
      <c r="K8" s="236">
        <f>AVERAGE(D34:O34)</f>
        <v>0.9011347148043658</v>
      </c>
      <c r="L8" s="237"/>
      <c r="M8" s="236">
        <f>AVERAGE(P34:X34)</f>
        <v>0.90485061990269466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85.889570552147248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76.963155414220864</v>
      </c>
      <c r="F15" s="35">
        <v>94.793229640955218</v>
      </c>
      <c r="G15" s="35">
        <v>77.547467097886312</v>
      </c>
      <c r="H15" s="35">
        <v>160.97661057277088</v>
      </c>
      <c r="I15" s="35">
        <v>475.15557081048661</v>
      </c>
      <c r="J15" s="35">
        <v>632.36514220734659</v>
      </c>
      <c r="K15" s="36" t="s">
        <v>42</v>
      </c>
      <c r="L15" s="34" t="s">
        <v>42</v>
      </c>
      <c r="M15" s="205">
        <v>96.589552441581361</v>
      </c>
      <c r="N15" s="35">
        <v>78.514301787053355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0.90283701543605244</v>
      </c>
      <c r="F16" s="42">
        <f t="shared" si="0"/>
        <v>0.90385979405481343</v>
      </c>
      <c r="G16" s="42">
        <f t="shared" si="0"/>
        <v>0.9028740812111048</v>
      </c>
      <c r="H16" s="42">
        <f t="shared" si="0"/>
        <v>0.89990396882694823</v>
      </c>
      <c r="I16" s="42">
        <f t="shared" si="0"/>
        <v>0.90537177878318931</v>
      </c>
      <c r="J16" s="42">
        <f t="shared" si="0"/>
        <v>0.90337877458192373</v>
      </c>
      <c r="K16" s="43" t="s">
        <v>42</v>
      </c>
      <c r="L16" s="41" t="s">
        <v>42</v>
      </c>
      <c r="M16" s="44">
        <f>M15/M14</f>
        <v>0.94979726567555001</v>
      </c>
      <c r="N16" s="42">
        <f>N15/N14</f>
        <v>0.90291447055111351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0.62892361111111117</v>
      </c>
      <c r="F18" s="47">
        <v>0.53246527777777775</v>
      </c>
      <c r="G18" s="47">
        <v>0.6630787037037037</v>
      </c>
      <c r="H18" s="47">
        <v>0.58321759259259254</v>
      </c>
      <c r="I18" s="47">
        <v>0.446736111111111</v>
      </c>
      <c r="J18" s="47">
        <v>0.30743055555555554</v>
      </c>
      <c r="K18" s="47" t="s">
        <v>42</v>
      </c>
      <c r="L18" s="46" t="s">
        <v>42</v>
      </c>
      <c r="M18" s="48">
        <v>0.83875</v>
      </c>
      <c r="N18" s="47">
        <v>0.86127314814814815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7</v>
      </c>
      <c r="G21" s="51">
        <v>14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23.285714285714285</v>
      </c>
      <c r="H23" s="57">
        <v>20.125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287.49178521619012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757.91203547453722</v>
      </c>
      <c r="N33" s="35">
        <v>851.89312897071784</v>
      </c>
      <c r="O33" s="35">
        <v>800.53992682923774</v>
      </c>
      <c r="P33" s="34">
        <v>438.57988162280833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664.75291800524701</v>
      </c>
      <c r="W33" s="35">
        <v>999.24572290164997</v>
      </c>
      <c r="X33" s="37">
        <v>776.58879063536074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0.87844712149391435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0.91868125512065113</v>
      </c>
      <c r="N34" s="42">
        <f>N33/N32</f>
        <v>0.90539366364037632</v>
      </c>
      <c r="O34" s="42">
        <f>O33/O32</f>
        <v>0.90201681896252139</v>
      </c>
      <c r="P34" s="41">
        <f>P33/P32</f>
        <v>0.89340346256497993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0.91876419561700806</v>
      </c>
      <c r="W34" s="42">
        <f>W33/W32</f>
        <v>0.90840520263786362</v>
      </c>
      <c r="X34" s="45">
        <f>X33/X32</f>
        <v>0.89882961879092693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0.32500000000000001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0.74236111111111125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0.446736111111111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0.42024305555555552</v>
      </c>
      <c r="N36" s="47">
        <v>0.53778935185185195</v>
      </c>
      <c r="O36" s="47">
        <v>0.49940972222222224</v>
      </c>
      <c r="P36" s="46">
        <v>0.75692129629629634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0.85072916666666676</v>
      </c>
      <c r="W36" s="47">
        <v>1.1277199074074071</v>
      </c>
      <c r="X36" s="49">
        <v>1.1265162037037035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BF-384F-4651-9267-0E3F24959FC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5" sqref="O45"/>
      <selection pane="bottomLeft" activeCell="O45" sqref="O45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107239</v>
      </c>
      <c r="E1" s="87" t="s">
        <v>3</v>
      </c>
      <c r="F1" s="88">
        <f>SUM(G5:G140)</f>
        <v>2087043.1300000004</v>
      </c>
      <c r="G1" s="89" t="s">
        <v>84</v>
      </c>
      <c r="H1" s="90">
        <f>L21+L38+L55+L72+L89+L106+L123+L140</f>
        <v>41.416666666666664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46257</v>
      </c>
      <c r="B2" s="348"/>
      <c r="C2" s="91" t="s">
        <v>40</v>
      </c>
      <c r="D2" s="92">
        <f>AVERAGE(N21,N38,N55,N72,N89,N106,N123,N140)</f>
        <v>697.12552370696869</v>
      </c>
      <c r="E2" s="92" t="s">
        <v>91</v>
      </c>
      <c r="F2" s="93">
        <f>F1/D1</f>
        <v>19.461605665849181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1901</v>
      </c>
      <c r="G5" s="147">
        <f t="shared" ref="G5:G9" si="0">E5*F5</f>
        <v>48741.64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3219.4095511531827</v>
      </c>
      <c r="N5" s="151">
        <f>M5/L5</f>
        <v>321.94095511531827</v>
      </c>
      <c r="O5" s="153">
        <f>L5-I5</f>
        <v>0</v>
      </c>
      <c r="P5" s="154">
        <f>N5-K5</f>
        <v>-38.059044884681725</v>
      </c>
      <c r="Q5" s="155">
        <f>N5/K5</f>
        <v>0.89428043087588405</v>
      </c>
      <c r="R5" s="302">
        <f>Q21</f>
        <v>0.87844712149391435</v>
      </c>
      <c r="S5" s="156">
        <v>0.25</v>
      </c>
      <c r="T5" s="157">
        <v>0.27459490740740738</v>
      </c>
      <c r="U5" s="158"/>
      <c r="V5" s="159">
        <v>35.428856809828389</v>
      </c>
      <c r="W5" s="160"/>
      <c r="X5" s="161"/>
      <c r="Y5" s="305"/>
      <c r="Z5" s="306"/>
      <c r="AA5" s="114">
        <f>M5-J5</f>
        <v>-380.59044884681725</v>
      </c>
      <c r="AB5" s="155">
        <f>M5/J5</f>
        <v>0.89428043087588405</v>
      </c>
      <c r="AC5" s="307">
        <f>AB21</f>
        <v>0.87844712149391424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3016</v>
      </c>
      <c r="G6" s="102">
        <f t="shared" si="0"/>
        <v>89032.319999999992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3158.2291112686098</v>
      </c>
      <c r="N6" s="105">
        <f>M6/L6</f>
        <v>287.11173738805542</v>
      </c>
      <c r="O6" s="107">
        <f>L6-I6</f>
        <v>0</v>
      </c>
      <c r="P6" s="108">
        <f>N6-K6</f>
        <v>-40.160989884671835</v>
      </c>
      <c r="Q6" s="109">
        <f>N6/K6</f>
        <v>0.87728586424128052</v>
      </c>
      <c r="R6" s="303"/>
      <c r="S6" s="46">
        <v>0.27777777777777779</v>
      </c>
      <c r="T6" s="47">
        <v>0.31755787037037037</v>
      </c>
      <c r="U6" s="110">
        <v>4.5833333333333837</v>
      </c>
      <c r="V6" s="111">
        <v>57.297932994896399</v>
      </c>
      <c r="W6" s="112"/>
      <c r="X6" s="115"/>
      <c r="Y6" s="294"/>
      <c r="Z6" s="295"/>
      <c r="AA6" s="116">
        <f>M6-J6</f>
        <v>-441.77088873139019</v>
      </c>
      <c r="AB6" s="109">
        <f>M6/J6</f>
        <v>0.87728586424128052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3559</v>
      </c>
      <c r="G7" s="102">
        <f t="shared" si="0"/>
        <v>106236.15000000001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3156.1611891220182</v>
      </c>
      <c r="N7" s="105">
        <f>M7/L7</f>
        <v>286.92374446563804</v>
      </c>
      <c r="O7" s="107">
        <f>L7-I7</f>
        <v>0</v>
      </c>
      <c r="P7" s="108">
        <f>N7-K7</f>
        <v>-40.348982807089214</v>
      </c>
      <c r="Q7" s="109">
        <f>N7/K7</f>
        <v>0.8767114414227829</v>
      </c>
      <c r="R7" s="303"/>
      <c r="S7" s="46">
        <v>0.3208333333333333</v>
      </c>
      <c r="T7" s="47">
        <v>0.36781249999999999</v>
      </c>
      <c r="U7" s="110">
        <v>4.7166666666666313</v>
      </c>
      <c r="V7" s="111">
        <v>67.658141395307695</v>
      </c>
      <c r="W7" s="112"/>
      <c r="X7" s="115"/>
      <c r="Y7" s="294"/>
      <c r="Z7" s="295"/>
      <c r="AA7" s="116">
        <f>M7-J7</f>
        <v>-443.83881087798181</v>
      </c>
      <c r="AB7" s="109">
        <f>M7/J7</f>
        <v>0.87671144142278279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1018</v>
      </c>
      <c r="G8" s="102">
        <f t="shared" si="0"/>
        <v>30540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3156.1853576073772</v>
      </c>
      <c r="N8" s="105">
        <f>M8/L8</f>
        <v>286.92594160067068</v>
      </c>
      <c r="O8" s="107">
        <f>L8-I8</f>
        <v>0</v>
      </c>
      <c r="P8" s="108">
        <f>N8-K8</f>
        <v>-40.346785672056569</v>
      </c>
      <c r="Q8" s="109">
        <f>N8/K8</f>
        <v>0.87671815489093829</v>
      </c>
      <c r="R8" s="303"/>
      <c r="S8" s="46">
        <v>0.37083333333333329</v>
      </c>
      <c r="T8" s="47">
        <v>0.38427083333333328</v>
      </c>
      <c r="U8" s="110">
        <v>5</v>
      </c>
      <c r="V8" s="111">
        <v>19.3524755612906</v>
      </c>
      <c r="W8" s="112"/>
      <c r="X8" s="115"/>
      <c r="Y8" s="294"/>
      <c r="Z8" s="295"/>
      <c r="AA8" s="116">
        <f>M8-J8</f>
        <v>-443.81464239262277</v>
      </c>
      <c r="AB8" s="109">
        <f>M8/J8</f>
        <v>0.87671815489093807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1366</v>
      </c>
      <c r="G9" s="102">
        <f t="shared" si="0"/>
        <v>39026.620000000003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3122.0629777392674</v>
      </c>
      <c r="N9" s="105">
        <f>M9/L9</f>
        <v>260.17191481160563</v>
      </c>
      <c r="O9" s="107">
        <f>L9-I9</f>
        <v>0</v>
      </c>
      <c r="P9" s="108">
        <f>N9-K9</f>
        <v>-39.828085188394368</v>
      </c>
      <c r="Q9" s="109">
        <f>N9/K9</f>
        <v>0.86723971603868544</v>
      </c>
      <c r="R9" s="303"/>
      <c r="S9" s="46">
        <v>0.38749999999999996</v>
      </c>
      <c r="T9" s="47">
        <v>0.40572916666666664</v>
      </c>
      <c r="U9" s="110">
        <v>4.6500000000000075</v>
      </c>
      <c r="V9" s="111">
        <v>26.251872747086114</v>
      </c>
      <c r="W9" s="112"/>
      <c r="X9" s="115"/>
      <c r="Y9" s="294"/>
      <c r="Z9" s="295"/>
      <c r="AA9" s="116">
        <f>M9-J9</f>
        <v>-477.93702226073265</v>
      </c>
      <c r="AB9" s="109">
        <f>M9/J9</f>
        <v>0.86723971603868533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3162.4096373780912</v>
      </c>
      <c r="N21" s="137">
        <f>M21/L21</f>
        <v>287.49178521619012</v>
      </c>
      <c r="O21" s="138">
        <f>L21-I21</f>
        <v>0</v>
      </c>
      <c r="P21" s="139">
        <f>N21-K21</f>
        <v>-39.780942056537128</v>
      </c>
      <c r="Q21" s="140">
        <f>N21/K21</f>
        <v>0.87844712149391435</v>
      </c>
      <c r="R21" s="304"/>
      <c r="S21" s="141">
        <v>0.25</v>
      </c>
      <c r="T21" s="142">
        <v>0.446736111111111</v>
      </c>
      <c r="U21" s="143"/>
      <c r="V21" s="165"/>
      <c r="W21" s="166"/>
      <c r="X21" s="137"/>
      <c r="Y21" s="290"/>
      <c r="Z21" s="291"/>
      <c r="AA21" s="167">
        <f>M21-J21</f>
        <v>-437.59036262190875</v>
      </c>
      <c r="AB21" s="140">
        <f>M21/J21</f>
        <v>0.87844712149391424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2591</v>
      </c>
      <c r="G22" s="147">
        <f t="shared" ref="G22:G24" si="5">E22*F22</f>
        <v>48011.23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3031.5714935015808</v>
      </c>
      <c r="N22" s="151">
        <f>M22/L22</f>
        <v>1010.5238311671936</v>
      </c>
      <c r="O22" s="153">
        <f>L22-I22</f>
        <v>0</v>
      </c>
      <c r="P22" s="154">
        <f>N22-K22</f>
        <v>-89.476168832806366</v>
      </c>
      <c r="Q22" s="155">
        <f>N22/K22</f>
        <v>0.91865802833381238</v>
      </c>
      <c r="R22" s="302">
        <f>Q38</f>
        <v>0.91868125512065113</v>
      </c>
      <c r="S22" s="156">
        <v>0.32500000000000001</v>
      </c>
      <c r="T22" s="157">
        <v>0.36060185185185184</v>
      </c>
      <c r="U22" s="158"/>
      <c r="V22" s="111">
        <v>51.280334418383703</v>
      </c>
      <c r="W22" s="160"/>
      <c r="X22" s="161"/>
      <c r="Y22" s="305"/>
      <c r="Z22" s="306"/>
      <c r="AA22" s="114">
        <f>M22-J22</f>
        <v>-268.42850649841921</v>
      </c>
      <c r="AB22" s="155">
        <f>M22/J22</f>
        <v>0.91865802833381238</v>
      </c>
      <c r="AC22" s="307">
        <f>AB38</f>
        <v>0.91868125512065113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753</v>
      </c>
      <c r="G23" s="102">
        <f t="shared" si="5"/>
        <v>16776.84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3032.8698070850137</v>
      </c>
      <c r="N23" s="105">
        <f>M23/L23</f>
        <v>606.57396141700269</v>
      </c>
      <c r="O23" s="107">
        <f>L23-I23</f>
        <v>0</v>
      </c>
      <c r="P23" s="108">
        <f>N23-K23</f>
        <v>-53.426038582997307</v>
      </c>
      <c r="Q23" s="109">
        <f>N23/K23</f>
        <v>0.91905145669242827</v>
      </c>
      <c r="R23" s="303"/>
      <c r="S23" s="46">
        <v>0.36458333333333331</v>
      </c>
      <c r="T23" s="47">
        <v>0.37491898148148145</v>
      </c>
      <c r="U23" s="110">
        <v>5.7333333333333236</v>
      </c>
      <c r="V23" s="111">
        <v>14.89678188442382</v>
      </c>
      <c r="W23" s="112"/>
      <c r="X23" s="115"/>
      <c r="Y23" s="294"/>
      <c r="Z23" s="295"/>
      <c r="AA23" s="116">
        <f>M23-J23</f>
        <v>-267.13019291498631</v>
      </c>
      <c r="AB23" s="109">
        <f>M23/J23</f>
        <v>0.91905145669242838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3089</v>
      </c>
      <c r="G24" s="102">
        <f t="shared" si="5"/>
        <v>55262.21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3030.5031251078517</v>
      </c>
      <c r="N24" s="105">
        <f>M24/L24</f>
        <v>757.62578127696293</v>
      </c>
      <c r="O24" s="107">
        <f>L24-I24</f>
        <v>0</v>
      </c>
      <c r="P24" s="108">
        <f>N24-K24</f>
        <v>-67.374218723037075</v>
      </c>
      <c r="Q24" s="109">
        <f>N24/K24</f>
        <v>0.91833428033571263</v>
      </c>
      <c r="R24" s="303"/>
      <c r="S24" s="46">
        <v>0.37777777777777777</v>
      </c>
      <c r="T24" s="47">
        <v>0.42024305555555552</v>
      </c>
      <c r="U24" s="110">
        <v>5</v>
      </c>
      <c r="V24" s="111">
        <v>61.158161647961997</v>
      </c>
      <c r="W24" s="112"/>
      <c r="X24" s="115"/>
      <c r="Y24" s="294"/>
      <c r="Z24" s="295"/>
      <c r="AA24" s="116">
        <f>M24-J24</f>
        <v>-269.4968748921483</v>
      </c>
      <c r="AB24" s="109">
        <f>M24/J24</f>
        <v>0.91833428033571263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3031.6481418981489</v>
      </c>
      <c r="N38" s="137">
        <f t="shared" ref="N38:N44" si="10">M38/L38</f>
        <v>757.91203547453722</v>
      </c>
      <c r="O38" s="138">
        <f t="shared" ref="O38:O44" si="11">L38-I38</f>
        <v>0</v>
      </c>
      <c r="P38" s="139">
        <f t="shared" ref="P38:P44" si="12">N38-K38</f>
        <v>-67.08796452546278</v>
      </c>
      <c r="Q38" s="140">
        <f t="shared" ref="Q38:Q44" si="13">N38/K38</f>
        <v>0.91868125512065113</v>
      </c>
      <c r="R38" s="304"/>
      <c r="S38" s="141">
        <v>0.32500000000000001</v>
      </c>
      <c r="T38" s="142">
        <v>0.42024305555555552</v>
      </c>
      <c r="U38" s="143"/>
      <c r="V38" s="165"/>
      <c r="W38" s="98"/>
      <c r="X38" s="68"/>
      <c r="Y38" s="290"/>
      <c r="Z38" s="291"/>
      <c r="AA38" s="167">
        <f t="shared" ref="AA38:AA44" si="14">M38-J38</f>
        <v>-268.35185810185112</v>
      </c>
      <c r="AB38" s="140">
        <f t="shared" ref="AB38:AB44" si="15">M38/J38</f>
        <v>0.91868125512065113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928</v>
      </c>
      <c r="G39" s="147">
        <f t="shared" ref="G39:G44" si="16">E39*F39</f>
        <v>23227.84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3235.4661454594439</v>
      </c>
      <c r="N39" s="151">
        <f t="shared" si="10"/>
        <v>647.09322909188882</v>
      </c>
      <c r="O39" s="153">
        <f t="shared" si="11"/>
        <v>0</v>
      </c>
      <c r="P39" s="154">
        <f t="shared" si="12"/>
        <v>-72.906770908111184</v>
      </c>
      <c r="Q39" s="155">
        <f t="shared" si="13"/>
        <v>0.89874059596095668</v>
      </c>
      <c r="R39" s="302">
        <f>Q55</f>
        <v>0.90539366364037632</v>
      </c>
      <c r="S39" s="156">
        <v>0.25</v>
      </c>
      <c r="T39" s="157">
        <v>0.26194444444444442</v>
      </c>
      <c r="U39" s="158"/>
      <c r="V39" s="159">
        <v>17.209266763041128</v>
      </c>
      <c r="W39" s="160"/>
      <c r="X39" s="161"/>
      <c r="Y39" s="305"/>
      <c r="Z39" s="306"/>
      <c r="AA39" s="114">
        <f t="shared" si="14"/>
        <v>-364.53385454055615</v>
      </c>
      <c r="AB39" s="155">
        <f t="shared" si="15"/>
        <v>0.89874059596095668</v>
      </c>
      <c r="AC39" s="307">
        <f>AB55</f>
        <v>0.90539366364037643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1176</v>
      </c>
      <c r="G40" s="102">
        <f t="shared" si="16"/>
        <v>29188.32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3236.2001595422807</v>
      </c>
      <c r="N40" s="105">
        <f t="shared" si="10"/>
        <v>647.2400319084561</v>
      </c>
      <c r="O40" s="107">
        <f t="shared" si="11"/>
        <v>0</v>
      </c>
      <c r="P40" s="108">
        <f t="shared" si="12"/>
        <v>-72.759968091543897</v>
      </c>
      <c r="Q40" s="109">
        <f t="shared" si="13"/>
        <v>0.8989444887617446</v>
      </c>
      <c r="R40" s="303"/>
      <c r="S40" s="46">
        <v>0.27222222222222225</v>
      </c>
      <c r="T40" s="47">
        <v>0.28736111111111112</v>
      </c>
      <c r="U40" s="110">
        <v>14.800000000000075</v>
      </c>
      <c r="V40" s="111">
        <v>21.803348532675376</v>
      </c>
      <c r="W40" s="112"/>
      <c r="X40" s="115"/>
      <c r="Y40" s="294"/>
      <c r="Z40" s="295"/>
      <c r="AA40" s="116">
        <f t="shared" si="14"/>
        <v>-363.79984045771926</v>
      </c>
      <c r="AB40" s="109">
        <f t="shared" si="15"/>
        <v>0.8989444887617446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1302</v>
      </c>
      <c r="G41" s="102">
        <f t="shared" si="16"/>
        <v>23670.36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3234.0018073801166</v>
      </c>
      <c r="N41" s="105">
        <f t="shared" si="10"/>
        <v>1078.0006024600389</v>
      </c>
      <c r="O41" s="107">
        <f t="shared" si="11"/>
        <v>0</v>
      </c>
      <c r="P41" s="108">
        <f t="shared" si="12"/>
        <v>-121.99939753996114</v>
      </c>
      <c r="Q41" s="109">
        <f t="shared" si="13"/>
        <v>0.89833383538336575</v>
      </c>
      <c r="R41" s="303"/>
      <c r="S41" s="46">
        <v>0.29722222222222228</v>
      </c>
      <c r="T41" s="47">
        <v>0.31399305555555562</v>
      </c>
      <c r="U41" s="110">
        <v>15</v>
      </c>
      <c r="V41" s="111">
        <v>24.155830655915885</v>
      </c>
      <c r="W41" s="112"/>
      <c r="X41" s="115"/>
      <c r="Y41" s="294"/>
      <c r="Z41" s="295"/>
      <c r="AA41" s="116">
        <f t="shared" si="14"/>
        <v>-365.99819261988341</v>
      </c>
      <c r="AB41" s="109">
        <f t="shared" si="15"/>
        <v>0.89833383538336575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2003</v>
      </c>
      <c r="G42" s="102">
        <f t="shared" si="16"/>
        <v>34191.21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3036.6993734666617</v>
      </c>
      <c r="N42" s="105">
        <f t="shared" si="10"/>
        <v>1012.2331244888873</v>
      </c>
      <c r="O42" s="107">
        <f t="shared" si="11"/>
        <v>0</v>
      </c>
      <c r="P42" s="108">
        <f t="shared" si="12"/>
        <v>-87.766875511112744</v>
      </c>
      <c r="Q42" s="109">
        <f t="shared" si="13"/>
        <v>0.92021193135353385</v>
      </c>
      <c r="R42" s="303"/>
      <c r="S42" s="46">
        <v>0.32430555555555562</v>
      </c>
      <c r="T42" s="47">
        <v>0.35178240740740746</v>
      </c>
      <c r="U42" s="110">
        <v>14.850000000000003</v>
      </c>
      <c r="V42" s="111">
        <v>39.575863534625711</v>
      </c>
      <c r="W42" s="112"/>
      <c r="X42" s="115"/>
      <c r="Y42" s="294"/>
      <c r="Z42" s="295"/>
      <c r="AA42" s="116">
        <f t="shared" si="14"/>
        <v>-263.30062653333835</v>
      </c>
      <c r="AB42" s="109">
        <f t="shared" si="15"/>
        <v>0.92021193135353385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5101</v>
      </c>
      <c r="G43" s="102">
        <f t="shared" si="16"/>
        <v>71567.03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2760.8161146167427</v>
      </c>
      <c r="N43" s="105">
        <f t="shared" si="10"/>
        <v>920.27203820558088</v>
      </c>
      <c r="O43" s="107">
        <f t="shared" si="11"/>
        <v>0</v>
      </c>
      <c r="P43" s="108">
        <f t="shared" si="12"/>
        <v>-79.727961794419116</v>
      </c>
      <c r="Q43" s="109">
        <f t="shared" si="13"/>
        <v>0.9202720382055809</v>
      </c>
      <c r="R43" s="303"/>
      <c r="S43" s="46">
        <v>0.36180555555555566</v>
      </c>
      <c r="T43" s="47">
        <v>0.43878472222222231</v>
      </c>
      <c r="U43" s="110">
        <v>15</v>
      </c>
      <c r="V43" s="111">
        <v>110.85852418044415</v>
      </c>
      <c r="W43" s="112"/>
      <c r="X43" s="115"/>
      <c r="Y43" s="294"/>
      <c r="Z43" s="295"/>
      <c r="AA43" s="116">
        <f t="shared" si="14"/>
        <v>-239.18388538325735</v>
      </c>
      <c r="AB43" s="109">
        <f t="shared" si="15"/>
        <v>0.9202720382055809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6932</v>
      </c>
      <c r="G44" s="120">
        <f t="shared" si="16"/>
        <v>98988.959999999992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3238.4652368905454</v>
      </c>
      <c r="N44" s="105">
        <f t="shared" si="10"/>
        <v>1079.4884122968485</v>
      </c>
      <c r="O44" s="107">
        <f t="shared" si="11"/>
        <v>0</v>
      </c>
      <c r="P44" s="108">
        <f t="shared" si="12"/>
        <v>-120.51158770315146</v>
      </c>
      <c r="Q44" s="109">
        <f t="shared" si="13"/>
        <v>0.89957367691404044</v>
      </c>
      <c r="R44" s="303"/>
      <c r="S44" s="46">
        <v>0.44861111111111124</v>
      </c>
      <c r="T44" s="119">
        <v>0.53778935185185195</v>
      </c>
      <c r="U44" s="110">
        <v>15</v>
      </c>
      <c r="V44" s="111">
        <v>128.43120724660025</v>
      </c>
      <c r="W44" s="112"/>
      <c r="X44" s="115"/>
      <c r="Y44" s="294"/>
      <c r="Z44" s="295"/>
      <c r="AA44" s="116">
        <f t="shared" si="14"/>
        <v>-361.53476310945462</v>
      </c>
      <c r="AB44" s="109">
        <f t="shared" si="15"/>
        <v>0.89957367691404033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3123.6081395592987</v>
      </c>
      <c r="N55" s="137">
        <f t="shared" ref="N55:N61" si="22">M55/L55</f>
        <v>851.89312897071784</v>
      </c>
      <c r="O55" s="138">
        <f t="shared" ref="O55:O61" si="23">L55-I55</f>
        <v>0</v>
      </c>
      <c r="P55" s="139">
        <f t="shared" ref="P55:P61" si="24">N55-K55</f>
        <v>-89.015961938373152</v>
      </c>
      <c r="Q55" s="140">
        <f t="shared" ref="Q55:Q61" si="25">N55/K55</f>
        <v>0.90539366364037632</v>
      </c>
      <c r="R55" s="304"/>
      <c r="S55" s="141">
        <v>0.25</v>
      </c>
      <c r="T55" s="142">
        <v>0.53778935185185195</v>
      </c>
      <c r="U55" s="143"/>
      <c r="V55" s="165"/>
      <c r="W55" s="98"/>
      <c r="X55" s="68"/>
      <c r="Y55" s="290"/>
      <c r="Z55" s="291"/>
      <c r="AA55" s="167">
        <f t="shared" ref="AA55:AA61" si="26">M55-J55</f>
        <v>-326.39186044070129</v>
      </c>
      <c r="AB55" s="140">
        <f t="shared" ref="AB55:AB61" si="27">M55/J55</f>
        <v>0.90539366364037643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1391</v>
      </c>
      <c r="G56" s="147">
        <f t="shared" ref="G56:G61" si="28">E56*F56</f>
        <v>28821.519999999997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3232.7583578594526</v>
      </c>
      <c r="N56" s="151">
        <f t="shared" si="22"/>
        <v>1077.5861192864843</v>
      </c>
      <c r="O56" s="153">
        <f t="shared" si="23"/>
        <v>0</v>
      </c>
      <c r="P56" s="154">
        <f t="shared" si="24"/>
        <v>-122.41388071351571</v>
      </c>
      <c r="Q56" s="155">
        <f t="shared" si="25"/>
        <v>0.89798843273873696</v>
      </c>
      <c r="R56" s="302">
        <f>Q72</f>
        <v>0.90201681896252139</v>
      </c>
      <c r="S56" s="156">
        <v>0.25</v>
      </c>
      <c r="T56" s="157">
        <v>0.26792824074074073</v>
      </c>
      <c r="U56" s="158"/>
      <c r="V56" s="159">
        <v>25.816962098974336</v>
      </c>
      <c r="W56" s="157"/>
      <c r="X56" s="168"/>
      <c r="Y56" s="305"/>
      <c r="Z56" s="306"/>
      <c r="AA56" s="114">
        <f t="shared" si="26"/>
        <v>-367.24164214054736</v>
      </c>
      <c r="AB56" s="155">
        <f t="shared" si="27"/>
        <v>0.89798843273873685</v>
      </c>
      <c r="AC56" s="307">
        <f>AB72</f>
        <v>0.90201681896252139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2186</v>
      </c>
      <c r="G57" s="102">
        <f t="shared" si="28"/>
        <v>39741.479999999996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3234.1956310719202</v>
      </c>
      <c r="N57" s="105">
        <f t="shared" si="22"/>
        <v>1078.0652103573068</v>
      </c>
      <c r="O57" s="107">
        <f t="shared" si="23"/>
        <v>0</v>
      </c>
      <c r="P57" s="108">
        <f t="shared" si="24"/>
        <v>-121.9347896426932</v>
      </c>
      <c r="Q57" s="109">
        <f t="shared" si="25"/>
        <v>0.89838767529775565</v>
      </c>
      <c r="R57" s="303"/>
      <c r="S57" s="46">
        <v>0.27777777777777779</v>
      </c>
      <c r="T57" s="47">
        <v>0.30593750000000003</v>
      </c>
      <c r="U57" s="110">
        <v>15</v>
      </c>
      <c r="V57" s="111">
        <v>40.554133070957498</v>
      </c>
      <c r="W57" s="112"/>
      <c r="X57" s="13"/>
      <c r="Y57" s="294"/>
      <c r="Z57" s="295"/>
      <c r="AA57" s="116">
        <f t="shared" si="26"/>
        <v>-365.80436892807984</v>
      </c>
      <c r="AB57" s="109">
        <f t="shared" si="27"/>
        <v>0.89838767529775565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1869</v>
      </c>
      <c r="G58" s="102">
        <f t="shared" si="28"/>
        <v>56070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3237.990674370164</v>
      </c>
      <c r="N58" s="105">
        <f t="shared" si="22"/>
        <v>809.497668592541</v>
      </c>
      <c r="O58" s="107">
        <f t="shared" si="23"/>
        <v>0</v>
      </c>
      <c r="P58" s="108">
        <f t="shared" si="24"/>
        <v>-90.502331407458996</v>
      </c>
      <c r="Q58" s="109">
        <f t="shared" si="25"/>
        <v>0.89944185399171228</v>
      </c>
      <c r="R58" s="303"/>
      <c r="S58" s="46">
        <v>0.31597222222222227</v>
      </c>
      <c r="T58" s="47">
        <v>0.34001157407407412</v>
      </c>
      <c r="U58" s="110">
        <v>15</v>
      </c>
      <c r="V58" s="111">
        <v>34.632588934745108</v>
      </c>
      <c r="W58" s="112"/>
      <c r="X58" s="13"/>
      <c r="Y58" s="294"/>
      <c r="Z58" s="295"/>
      <c r="AA58" s="116">
        <f t="shared" si="26"/>
        <v>-362.00932562983598</v>
      </c>
      <c r="AB58" s="109">
        <f t="shared" si="27"/>
        <v>0.89944185399171228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1578</v>
      </c>
      <c r="G59" s="102">
        <f t="shared" si="28"/>
        <v>47340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3035.9309859573127</v>
      </c>
      <c r="N59" s="105">
        <f t="shared" si="22"/>
        <v>758.98274648932818</v>
      </c>
      <c r="O59" s="107">
        <f t="shared" si="23"/>
        <v>0</v>
      </c>
      <c r="P59" s="108">
        <f t="shared" si="24"/>
        <v>-66.017253510671821</v>
      </c>
      <c r="Q59" s="109">
        <f t="shared" si="25"/>
        <v>0.91997908665373107</v>
      </c>
      <c r="R59" s="303"/>
      <c r="S59" s="46">
        <v>0.35000000000000003</v>
      </c>
      <c r="T59" s="47">
        <v>0.37165509259259261</v>
      </c>
      <c r="U59" s="110">
        <v>15</v>
      </c>
      <c r="V59" s="111">
        <v>31.186479678866871</v>
      </c>
      <c r="W59" s="112"/>
      <c r="X59" s="115"/>
      <c r="Y59" s="294"/>
      <c r="Z59" s="295"/>
      <c r="AA59" s="116">
        <f t="shared" si="26"/>
        <v>-264.06901404268729</v>
      </c>
      <c r="AB59" s="109">
        <f t="shared" si="27"/>
        <v>0.91997908665373107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2385</v>
      </c>
      <c r="G60" s="102">
        <f t="shared" si="28"/>
        <v>65539.8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3234.6058765915886</v>
      </c>
      <c r="N60" s="105">
        <f t="shared" si="22"/>
        <v>646.92117531831775</v>
      </c>
      <c r="O60" s="107">
        <f t="shared" si="23"/>
        <v>0</v>
      </c>
      <c r="P60" s="108">
        <f t="shared" si="24"/>
        <v>-73.078824681682249</v>
      </c>
      <c r="Q60" s="109">
        <f t="shared" si="25"/>
        <v>0.89850163238655245</v>
      </c>
      <c r="R60" s="303"/>
      <c r="S60" s="46">
        <v>0.38194444444444448</v>
      </c>
      <c r="T60" s="47">
        <v>0.41266203703703708</v>
      </c>
      <c r="U60" s="110">
        <v>14.816666666666691</v>
      </c>
      <c r="V60" s="111">
        <v>44.24032029237182</v>
      </c>
      <c r="W60" s="112"/>
      <c r="X60" s="115"/>
      <c r="Y60" s="294"/>
      <c r="Z60" s="295"/>
      <c r="AA60" s="116">
        <f t="shared" si="26"/>
        <v>-365.39412340841136</v>
      </c>
      <c r="AB60" s="109">
        <f t="shared" si="27"/>
        <v>0.89850163238655245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5944</v>
      </c>
      <c r="G61" s="120">
        <f t="shared" si="28"/>
        <v>99027.04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3237.4767180512681</v>
      </c>
      <c r="N61" s="105">
        <f t="shared" si="22"/>
        <v>647.4953436102536</v>
      </c>
      <c r="O61" s="107">
        <f t="shared" si="23"/>
        <v>0</v>
      </c>
      <c r="P61" s="108">
        <f t="shared" si="24"/>
        <v>-72.504656389746401</v>
      </c>
      <c r="Q61" s="109">
        <f t="shared" si="25"/>
        <v>0.89929908834757444</v>
      </c>
      <c r="R61" s="303"/>
      <c r="S61" s="46">
        <v>0.42291666666666672</v>
      </c>
      <c r="T61" s="119">
        <v>0.49940972222222224</v>
      </c>
      <c r="U61" s="110">
        <v>14.766666666666683</v>
      </c>
      <c r="V61" s="111">
        <v>110.15986555562692</v>
      </c>
      <c r="W61" s="112"/>
      <c r="X61" s="49"/>
      <c r="Y61" s="294"/>
      <c r="Z61" s="295"/>
      <c r="AA61" s="116">
        <f t="shared" si="26"/>
        <v>-362.52328194873189</v>
      </c>
      <c r="AB61" s="109">
        <f t="shared" si="27"/>
        <v>0.89929908834757444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3202.159707316951</v>
      </c>
      <c r="N72" s="137">
        <f>M72/L72</f>
        <v>800.53992682923774</v>
      </c>
      <c r="O72" s="138">
        <f>L72-I72</f>
        <v>0</v>
      </c>
      <c r="P72" s="139">
        <f>N72-K72</f>
        <v>-86.960073170762257</v>
      </c>
      <c r="Q72" s="140">
        <f>N72/K72</f>
        <v>0.90201681896252139</v>
      </c>
      <c r="R72" s="304"/>
      <c r="S72" s="141">
        <v>0.25</v>
      </c>
      <c r="T72" s="142">
        <v>0.49940972222222224</v>
      </c>
      <c r="U72" s="143"/>
      <c r="V72" s="165"/>
      <c r="W72" s="166"/>
      <c r="X72" s="137"/>
      <c r="Y72" s="290"/>
      <c r="Z72" s="291"/>
      <c r="AA72" s="167">
        <f>M72-J72</f>
        <v>-347.84029268304903</v>
      </c>
      <c r="AB72" s="140">
        <f>M72/J72</f>
        <v>0.90201681896252139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1535</v>
      </c>
      <c r="G73" s="147">
        <f t="shared" ref="G73:G75" si="33">E73*F73</f>
        <v>43854.95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3121.1296645448065</v>
      </c>
      <c r="N73" s="151">
        <f>M73/L73</f>
        <v>260.09413871206721</v>
      </c>
      <c r="O73" s="153">
        <f>L73-I73</f>
        <v>0</v>
      </c>
      <c r="P73" s="154">
        <f>N73-K73</f>
        <v>-39.905861287932794</v>
      </c>
      <c r="Q73" s="155">
        <f>N73/K73</f>
        <v>0.8669804623735573</v>
      </c>
      <c r="R73" s="302">
        <f>Q89</f>
        <v>0.89340346256497993</v>
      </c>
      <c r="S73" s="156">
        <v>0.70833333333333337</v>
      </c>
      <c r="T73" s="157">
        <v>0.72881944444444446</v>
      </c>
      <c r="U73" s="158"/>
      <c r="V73" s="159">
        <v>29.508546551664043</v>
      </c>
      <c r="W73" s="157"/>
      <c r="X73" s="168"/>
      <c r="Y73" s="305"/>
      <c r="Z73" s="306"/>
      <c r="AA73" s="114">
        <f>M73-J73</f>
        <v>-478.87033545519353</v>
      </c>
      <c r="AB73" s="155">
        <f>M73/J73</f>
        <v>0.8669804623735573</v>
      </c>
      <c r="AC73" s="307">
        <f>AB89</f>
        <v>0.89340346256497982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486</v>
      </c>
      <c r="G74" s="102">
        <f t="shared" si="33"/>
        <v>8607.0600000000013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3263.7684127400917</v>
      </c>
      <c r="N74" s="105">
        <f>M74/L74</f>
        <v>652.75368254801833</v>
      </c>
      <c r="O74" s="107">
        <f>L74-I74</f>
        <v>0</v>
      </c>
      <c r="P74" s="108">
        <f>N74-K74</f>
        <v>-67.246317451981668</v>
      </c>
      <c r="Q74" s="109">
        <f>N74/K74</f>
        <v>0.90660233687224767</v>
      </c>
      <c r="R74" s="303"/>
      <c r="S74" s="46">
        <v>0.73194444444444451</v>
      </c>
      <c r="T74" s="47">
        <v>0.73814814814814822</v>
      </c>
      <c r="U74" s="110">
        <v>4.5000000000000639</v>
      </c>
      <c r="V74" s="111">
        <v>8.9344574468501481</v>
      </c>
      <c r="W74" s="112"/>
      <c r="X74" s="13"/>
      <c r="Y74" s="294"/>
      <c r="Z74" s="295"/>
      <c r="AA74" s="116">
        <f>M74-J74</f>
        <v>-336.23158725990834</v>
      </c>
      <c r="AB74" s="109">
        <f>M74/J74</f>
        <v>0.90660233687224767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1195</v>
      </c>
      <c r="G75" s="102">
        <f t="shared" si="33"/>
        <v>22609.4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3263.8593184168849</v>
      </c>
      <c r="N75" s="105">
        <f>M75/L75</f>
        <v>652.77186368337698</v>
      </c>
      <c r="O75" s="107">
        <f>L75-I75</f>
        <v>0</v>
      </c>
      <c r="P75" s="108">
        <f>N75-K75</f>
        <v>-67.228136316623022</v>
      </c>
      <c r="Q75" s="109">
        <f>N75/K75</f>
        <v>0.90662758844913471</v>
      </c>
      <c r="R75" s="303"/>
      <c r="S75" s="46">
        <v>0.7416666666666667</v>
      </c>
      <c r="T75" s="47">
        <v>0.75692129629629634</v>
      </c>
      <c r="U75" s="110">
        <v>5.066666666666606</v>
      </c>
      <c r="V75" s="111">
        <v>21.967858600835054</v>
      </c>
      <c r="W75" s="112"/>
      <c r="X75" s="13"/>
      <c r="Y75" s="294"/>
      <c r="Z75" s="295"/>
      <c r="AA75" s="116">
        <f>M75-J75</f>
        <v>-336.14068158311511</v>
      </c>
      <c r="AB75" s="109">
        <f>M75/J75</f>
        <v>0.90662758844913471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3216.2524652339275</v>
      </c>
      <c r="N89" s="137">
        <f>M89/L89</f>
        <v>438.57988162280833</v>
      </c>
      <c r="O89" s="138">
        <f>L89-I89</f>
        <v>0</v>
      </c>
      <c r="P89" s="139">
        <f>N89-K89</f>
        <v>-52.329209286282605</v>
      </c>
      <c r="Q89" s="140">
        <f>N89/K89</f>
        <v>0.89340346256497993</v>
      </c>
      <c r="R89" s="304"/>
      <c r="S89" s="141">
        <v>0.70833333333333337</v>
      </c>
      <c r="T89" s="142">
        <v>0.75692129629629634</v>
      </c>
      <c r="U89" s="143"/>
      <c r="V89" s="165"/>
      <c r="W89" s="166"/>
      <c r="X89" s="137"/>
      <c r="Y89" s="290"/>
      <c r="Z89" s="291"/>
      <c r="AA89" s="167">
        <f>M89-J89</f>
        <v>-383.74753476607248</v>
      </c>
      <c r="AB89" s="140">
        <f>M89/J89</f>
        <v>0.89340346256497982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499</v>
      </c>
      <c r="G90" s="147">
        <f t="shared" ref="G90:G93" si="37">E90*F90</f>
        <v>11611.73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2754.9677700017501</v>
      </c>
      <c r="N90" s="151">
        <f>M90/L90</f>
        <v>550.99355400035006</v>
      </c>
      <c r="O90" s="153">
        <f>L90-I90</f>
        <v>0</v>
      </c>
      <c r="P90" s="154">
        <f>N90-K90</f>
        <v>-49.006445999649941</v>
      </c>
      <c r="Q90" s="155">
        <f>N90/K90</f>
        <v>0.91832259000058347</v>
      </c>
      <c r="R90" s="302">
        <f>Q106</f>
        <v>0.91876419561700806</v>
      </c>
      <c r="S90" s="156">
        <v>0.70833333333333337</v>
      </c>
      <c r="T90" s="157">
        <v>0.7158796296296297</v>
      </c>
      <c r="U90" s="158"/>
      <c r="V90" s="159">
        <v>10.867640749198666</v>
      </c>
      <c r="W90" s="160"/>
      <c r="X90" s="161"/>
      <c r="Y90" s="305"/>
      <c r="Z90" s="306"/>
      <c r="AA90" s="114">
        <f>M90-J90</f>
        <v>-245.03222999824993</v>
      </c>
      <c r="AB90" s="155">
        <f>M90/J90</f>
        <v>0.91832259000058336</v>
      </c>
      <c r="AC90" s="307">
        <f>AB106</f>
        <v>0.91876419561700795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1445</v>
      </c>
      <c r="G91" s="102">
        <f t="shared" si="37"/>
        <v>35460.299999999996</v>
      </c>
      <c r="H91" s="26"/>
      <c r="I91" s="103">
        <v>4</v>
      </c>
      <c r="J91" s="104">
        <v>3000</v>
      </c>
      <c r="K91" s="105">
        <f t="shared" ref="K91:K135" si="38">J91/I91</f>
        <v>750</v>
      </c>
      <c r="L91" s="106">
        <v>4</v>
      </c>
      <c r="M91" s="104">
        <f>F91/V91*60</f>
        <v>2756.8262550442164</v>
      </c>
      <c r="N91" s="105">
        <f>M91/L91</f>
        <v>689.2065637610541</v>
      </c>
      <c r="O91" s="107">
        <f>L91-I91</f>
        <v>0</v>
      </c>
      <c r="P91" s="108">
        <f>N91-K91</f>
        <v>-60.793436238945901</v>
      </c>
      <c r="Q91" s="109">
        <f>N91/K91</f>
        <v>0.91894208501473884</v>
      </c>
      <c r="R91" s="303"/>
      <c r="S91" s="46">
        <v>0.71944444444444444</v>
      </c>
      <c r="T91" s="47">
        <v>0.74127314814814815</v>
      </c>
      <c r="U91" s="110">
        <v>5.1333333333332298</v>
      </c>
      <c r="V91" s="111">
        <v>31.449207160358181</v>
      </c>
      <c r="W91" s="112"/>
      <c r="X91" s="115"/>
      <c r="Y91" s="294"/>
      <c r="Z91" s="295"/>
      <c r="AA91" s="116">
        <f>M91-J91</f>
        <v>-243.1737449557836</v>
      </c>
      <c r="AB91" s="109">
        <f>M91/J91</f>
        <v>0.91894208501473884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1285</v>
      </c>
      <c r="G92" s="102">
        <f t="shared" si="37"/>
        <v>31264.05</v>
      </c>
      <c r="H92" s="26"/>
      <c r="I92" s="103">
        <v>4</v>
      </c>
      <c r="J92" s="104">
        <v>3000</v>
      </c>
      <c r="K92" s="105">
        <f t="shared" si="38"/>
        <v>750</v>
      </c>
      <c r="L92" s="106">
        <v>4</v>
      </c>
      <c r="M92" s="104">
        <f>F92/V92*60</f>
        <v>2756.9950725705671</v>
      </c>
      <c r="N92" s="105">
        <f>M92/L92</f>
        <v>689.24876814264178</v>
      </c>
      <c r="O92" s="107">
        <f>L92-I92</f>
        <v>0</v>
      </c>
      <c r="P92" s="108">
        <f>N92-K92</f>
        <v>-60.751231857358221</v>
      </c>
      <c r="Q92" s="109">
        <f>N92/K92</f>
        <v>0.91899835752352232</v>
      </c>
      <c r="R92" s="303"/>
      <c r="S92" s="46">
        <v>0.74513888888888891</v>
      </c>
      <c r="T92" s="47">
        <v>0.76454861111111116</v>
      </c>
      <c r="U92" s="110">
        <v>5.5666666666666842</v>
      </c>
      <c r="V92" s="111">
        <v>27.9652295236471</v>
      </c>
      <c r="W92" s="112"/>
      <c r="X92" s="115"/>
      <c r="Y92" s="294"/>
      <c r="Z92" s="295"/>
      <c r="AA92" s="116">
        <f>M92-J92</f>
        <v>-243.00492742943288</v>
      </c>
      <c r="AB92" s="109">
        <f>M92/J92</f>
        <v>0.91899835752352232</v>
      </c>
      <c r="AC92" s="308"/>
    </row>
    <row r="93" spans="1:29" ht="15.75" customHeight="1">
      <c r="A93" s="297"/>
      <c r="B93" s="99" t="s">
        <v>118</v>
      </c>
      <c r="C93" s="292" t="s">
        <v>138</v>
      </c>
      <c r="D93" s="293"/>
      <c r="E93" s="100">
        <v>17.89</v>
      </c>
      <c r="F93" s="101">
        <v>6067</v>
      </c>
      <c r="G93" s="102">
        <f t="shared" si="37"/>
        <v>108538.63</v>
      </c>
      <c r="H93" s="26"/>
      <c r="I93" s="103">
        <v>4</v>
      </c>
      <c r="J93" s="104">
        <v>3300</v>
      </c>
      <c r="K93" s="105">
        <f t="shared" si="38"/>
        <v>825</v>
      </c>
      <c r="L93" s="106">
        <v>4</v>
      </c>
      <c r="M93" s="104">
        <f>F93/V93*60</f>
        <v>3032.0105084726633</v>
      </c>
      <c r="N93" s="105">
        <f>M93/L93</f>
        <v>758.00262711816583</v>
      </c>
      <c r="O93" s="107">
        <f>L93-I93</f>
        <v>0</v>
      </c>
      <c r="P93" s="108">
        <f>N93-K93</f>
        <v>-66.997372881834167</v>
      </c>
      <c r="Q93" s="109">
        <f>N93/K93</f>
        <v>0.91879106317353432</v>
      </c>
      <c r="R93" s="303"/>
      <c r="S93" s="46">
        <v>0.76736111111111116</v>
      </c>
      <c r="T93" s="47">
        <v>0.85072916666666676</v>
      </c>
      <c r="U93" s="110">
        <v>5</v>
      </c>
      <c r="V93" s="111">
        <v>120.05895064769101</v>
      </c>
      <c r="W93" s="112"/>
      <c r="X93" s="115"/>
      <c r="Y93" s="294"/>
      <c r="Z93" s="295"/>
      <c r="AA93" s="116">
        <f>M93-J93</f>
        <v>-267.98949152733667</v>
      </c>
      <c r="AB93" s="109">
        <f>M93/J93</f>
        <v>0.91879106317353432</v>
      </c>
      <c r="AC93" s="308"/>
    </row>
    <row r="94" spans="1:29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15"/>
      <c r="Y94" s="294"/>
      <c r="Z94" s="295"/>
      <c r="AA94" s="116"/>
      <c r="AB94" s="109"/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39">AVERAGE(I90:I105)</f>
        <v>4.25</v>
      </c>
      <c r="J106" s="136">
        <f t="shared" si="39"/>
        <v>3075</v>
      </c>
      <c r="K106" s="137">
        <f t="shared" ref="K106" si="40">J106/I106</f>
        <v>723.52941176470586</v>
      </c>
      <c r="L106" s="135">
        <f t="shared" ref="L106:M106" si="41">AVERAGE(L90:L105)</f>
        <v>4.25</v>
      </c>
      <c r="M106" s="136">
        <f t="shared" si="41"/>
        <v>2825.1999015222996</v>
      </c>
      <c r="N106" s="137">
        <f t="shared" ref="N106:N114" si="42">M106/L106</f>
        <v>664.75291800524701</v>
      </c>
      <c r="O106" s="138">
        <f t="shared" ref="O106:O114" si="43">L106-I106</f>
        <v>0</v>
      </c>
      <c r="P106" s="139">
        <f t="shared" ref="P106:P114" si="44">N106-K106</f>
        <v>-58.776493759458845</v>
      </c>
      <c r="Q106" s="140">
        <f t="shared" ref="Q106:Q114" si="45">N106/K106</f>
        <v>0.91876419561700806</v>
      </c>
      <c r="R106" s="304"/>
      <c r="S106" s="141">
        <v>0.70833333333333337</v>
      </c>
      <c r="T106" s="142">
        <v>0.85072916666666676</v>
      </c>
      <c r="U106" s="143"/>
      <c r="V106" s="165"/>
      <c r="W106" s="98"/>
      <c r="X106" s="68"/>
      <c r="Y106" s="290"/>
      <c r="Z106" s="291"/>
      <c r="AA106" s="167">
        <f t="shared" ref="AA106:AA114" si="46">M106-J106</f>
        <v>-249.80009847770043</v>
      </c>
      <c r="AB106" s="140">
        <f t="shared" ref="AB106:AB114" si="47">M106/J106</f>
        <v>0.91876419561700795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706</v>
      </c>
      <c r="G107" s="147">
        <f t="shared" ref="G107:G114" si="48">E107*F107</f>
        <v>12835.08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49">F107/V107*60</f>
        <v>2757.4036266088433</v>
      </c>
      <c r="N107" s="151">
        <f t="shared" si="42"/>
        <v>919.13454220294773</v>
      </c>
      <c r="O107" s="153">
        <f t="shared" si="43"/>
        <v>0</v>
      </c>
      <c r="P107" s="154">
        <f t="shared" si="44"/>
        <v>-80.865457797052272</v>
      </c>
      <c r="Q107" s="155">
        <f t="shared" si="45"/>
        <v>0.91913454220294777</v>
      </c>
      <c r="R107" s="302">
        <f>Q123</f>
        <v>0.90840520263786362</v>
      </c>
      <c r="S107" s="156">
        <v>0.73194444444444451</v>
      </c>
      <c r="T107" s="157">
        <v>0.74260416666666673</v>
      </c>
      <c r="U107" s="158"/>
      <c r="V107" s="159">
        <v>15.362277611890969</v>
      </c>
      <c r="W107" s="160"/>
      <c r="X107" s="161"/>
      <c r="Y107" s="305"/>
      <c r="Z107" s="306"/>
      <c r="AA107" s="114">
        <f t="shared" si="46"/>
        <v>-242.5963733911567</v>
      </c>
      <c r="AB107" s="155">
        <f t="shared" si="47"/>
        <v>0.91913454220294777</v>
      </c>
      <c r="AC107" s="307">
        <f>AB123</f>
        <v>0.90840520263786362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452</v>
      </c>
      <c r="G108" s="102">
        <f t="shared" si="48"/>
        <v>8217.36</v>
      </c>
      <c r="H108" s="26">
        <v>2</v>
      </c>
      <c r="I108" s="103">
        <v>3</v>
      </c>
      <c r="J108" s="104">
        <v>3600</v>
      </c>
      <c r="K108" s="105">
        <f t="shared" si="38"/>
        <v>1200</v>
      </c>
      <c r="L108" s="106">
        <v>3</v>
      </c>
      <c r="M108" s="104">
        <f t="shared" si="49"/>
        <v>3236.324616994491</v>
      </c>
      <c r="N108" s="105">
        <f t="shared" si="42"/>
        <v>1078.7748723314969</v>
      </c>
      <c r="O108" s="107">
        <f t="shared" si="43"/>
        <v>0</v>
      </c>
      <c r="P108" s="108">
        <f t="shared" si="44"/>
        <v>-121.22512766850309</v>
      </c>
      <c r="Q108" s="109">
        <f t="shared" si="45"/>
        <v>0.89897906027624741</v>
      </c>
      <c r="R108" s="303"/>
      <c r="S108" s="46">
        <v>0.75277777777777777</v>
      </c>
      <c r="T108" s="47">
        <v>0.75858796296296294</v>
      </c>
      <c r="U108" s="110">
        <v>14.649999999999892</v>
      </c>
      <c r="V108" s="111">
        <v>8.3798763132685359</v>
      </c>
      <c r="W108" s="112"/>
      <c r="X108" s="115"/>
      <c r="Y108" s="294"/>
      <c r="Z108" s="295"/>
      <c r="AA108" s="116">
        <f t="shared" si="46"/>
        <v>-363.67538300550905</v>
      </c>
      <c r="AB108" s="109">
        <f t="shared" si="47"/>
        <v>0.89897906027624752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2388</v>
      </c>
      <c r="G109" s="102">
        <f t="shared" si="48"/>
        <v>33503.64</v>
      </c>
      <c r="H109" s="26">
        <v>2</v>
      </c>
      <c r="I109" s="103">
        <v>3</v>
      </c>
      <c r="J109" s="104">
        <v>3000</v>
      </c>
      <c r="K109" s="105">
        <f t="shared" si="38"/>
        <v>1000</v>
      </c>
      <c r="L109" s="106">
        <v>3</v>
      </c>
      <c r="M109" s="104">
        <f t="shared" si="49"/>
        <v>2760.7401003867803</v>
      </c>
      <c r="N109" s="105">
        <f t="shared" si="42"/>
        <v>920.24670012892682</v>
      </c>
      <c r="O109" s="107">
        <f t="shared" si="43"/>
        <v>0</v>
      </c>
      <c r="P109" s="108">
        <f t="shared" si="44"/>
        <v>-79.753299871073182</v>
      </c>
      <c r="Q109" s="109">
        <f t="shared" si="45"/>
        <v>0.92024670012892684</v>
      </c>
      <c r="R109" s="303"/>
      <c r="S109" s="46">
        <v>0.76874999999999993</v>
      </c>
      <c r="T109" s="47">
        <v>0.80478009259259253</v>
      </c>
      <c r="U109" s="110">
        <v>14.633333333333276</v>
      </c>
      <c r="V109" s="111">
        <v>51.899126607363883</v>
      </c>
      <c r="W109" s="112"/>
      <c r="X109" s="115"/>
      <c r="Y109" s="294"/>
      <c r="Z109" s="295"/>
      <c r="AA109" s="116">
        <f t="shared" si="46"/>
        <v>-239.25989961321966</v>
      </c>
      <c r="AB109" s="109">
        <f t="shared" si="47"/>
        <v>0.92024670012892673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2937</v>
      </c>
      <c r="G110" s="102">
        <f t="shared" si="48"/>
        <v>41940.36</v>
      </c>
      <c r="H110" s="26">
        <v>2</v>
      </c>
      <c r="I110" s="103">
        <v>3</v>
      </c>
      <c r="J110" s="104">
        <v>3600</v>
      </c>
      <c r="K110" s="105">
        <f t="shared" si="38"/>
        <v>1200</v>
      </c>
      <c r="L110" s="106">
        <v>3</v>
      </c>
      <c r="M110" s="104">
        <f t="shared" si="49"/>
        <v>3236.4803308296855</v>
      </c>
      <c r="N110" s="105">
        <f t="shared" si="42"/>
        <v>1078.8267769432284</v>
      </c>
      <c r="O110" s="107">
        <f t="shared" si="43"/>
        <v>0</v>
      </c>
      <c r="P110" s="108">
        <f t="shared" si="44"/>
        <v>-121.17322305677158</v>
      </c>
      <c r="Q110" s="109">
        <f t="shared" si="45"/>
        <v>0.89902231411935707</v>
      </c>
      <c r="R110" s="303"/>
      <c r="S110" s="46">
        <v>0.81458333333333321</v>
      </c>
      <c r="T110" s="47">
        <v>0.85238425925925909</v>
      </c>
      <c r="U110" s="110">
        <v>15</v>
      </c>
      <c r="V110" s="111">
        <v>54.448036751956792</v>
      </c>
      <c r="W110" s="112"/>
      <c r="X110" s="115"/>
      <c r="Y110" s="294"/>
      <c r="Z110" s="295"/>
      <c r="AA110" s="116">
        <f t="shared" si="46"/>
        <v>-363.5196691703145</v>
      </c>
      <c r="AB110" s="109">
        <f t="shared" si="47"/>
        <v>0.89902231411935707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1493</v>
      </c>
      <c r="G111" s="102">
        <f t="shared" si="48"/>
        <v>27142.739999999998</v>
      </c>
      <c r="H111" s="13"/>
      <c r="I111" s="103">
        <v>3</v>
      </c>
      <c r="J111" s="104">
        <v>3000</v>
      </c>
      <c r="K111" s="105">
        <f t="shared" si="38"/>
        <v>1000</v>
      </c>
      <c r="L111" s="106">
        <v>3</v>
      </c>
      <c r="M111" s="104">
        <f t="shared" si="49"/>
        <v>2757.4036266088428</v>
      </c>
      <c r="N111" s="105">
        <f t="shared" si="42"/>
        <v>919.13454220294761</v>
      </c>
      <c r="O111" s="107">
        <f t="shared" si="43"/>
        <v>0</v>
      </c>
      <c r="P111" s="108">
        <f t="shared" si="44"/>
        <v>-80.865457797052386</v>
      </c>
      <c r="Q111" s="109">
        <f t="shared" si="45"/>
        <v>0.91913454220294766</v>
      </c>
      <c r="R111" s="303"/>
      <c r="S111" s="46">
        <v>0.86249999999999982</v>
      </c>
      <c r="T111" s="47">
        <v>0.8850578703703702</v>
      </c>
      <c r="U111" s="110">
        <v>14.566666666666652</v>
      </c>
      <c r="V111" s="111">
        <v>32.487082825146203</v>
      </c>
      <c r="W111" s="112"/>
      <c r="X111" s="115"/>
      <c r="Y111" s="294"/>
      <c r="Z111" s="295"/>
      <c r="AA111" s="116">
        <f t="shared" si="46"/>
        <v>-242.59637339115716</v>
      </c>
      <c r="AB111" s="109">
        <f t="shared" si="47"/>
        <v>0.91913454220294766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945</v>
      </c>
      <c r="G112" s="120">
        <f t="shared" si="48"/>
        <v>17180.099999999999</v>
      </c>
      <c r="H112" s="121"/>
      <c r="I112" s="103">
        <v>3</v>
      </c>
      <c r="J112" s="104">
        <v>3600</v>
      </c>
      <c r="K112" s="105">
        <f t="shared" si="38"/>
        <v>1200</v>
      </c>
      <c r="L112" s="106">
        <v>3</v>
      </c>
      <c r="M112" s="104">
        <f t="shared" si="49"/>
        <v>3236.3246169944905</v>
      </c>
      <c r="N112" s="105">
        <f t="shared" si="42"/>
        <v>1078.7748723314969</v>
      </c>
      <c r="O112" s="107">
        <f t="shared" si="43"/>
        <v>0</v>
      </c>
      <c r="P112" s="108">
        <f t="shared" si="44"/>
        <v>-121.22512766850309</v>
      </c>
      <c r="Q112" s="109">
        <f t="shared" si="45"/>
        <v>0.89897906027624741</v>
      </c>
      <c r="R112" s="303"/>
      <c r="S112" s="46">
        <v>0.89513888888888871</v>
      </c>
      <c r="T112" s="119">
        <v>0.90730324074074054</v>
      </c>
      <c r="U112" s="110">
        <v>14.516666666666644</v>
      </c>
      <c r="V112" s="111">
        <v>17.519874150528246</v>
      </c>
      <c r="W112" s="112"/>
      <c r="X112" s="115"/>
      <c r="Y112" s="294"/>
      <c r="Z112" s="295"/>
      <c r="AA112" s="116">
        <f t="shared" si="46"/>
        <v>-363.6753830055095</v>
      </c>
      <c r="AB112" s="109">
        <f t="shared" si="47"/>
        <v>0.89897906027624741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6326</v>
      </c>
      <c r="G113" s="120">
        <f t="shared" si="48"/>
        <v>88753.78</v>
      </c>
      <c r="H113" s="61"/>
      <c r="I113" s="103">
        <v>3</v>
      </c>
      <c r="J113" s="104">
        <v>3000</v>
      </c>
      <c r="K113" s="105">
        <f t="shared" si="38"/>
        <v>1000</v>
      </c>
      <c r="L113" s="106">
        <v>3</v>
      </c>
      <c r="M113" s="104">
        <f t="shared" si="49"/>
        <v>2760.7401003867803</v>
      </c>
      <c r="N113" s="105">
        <f t="shared" si="42"/>
        <v>920.24670012892682</v>
      </c>
      <c r="O113" s="122">
        <f t="shared" si="43"/>
        <v>0</v>
      </c>
      <c r="P113" s="123">
        <f t="shared" si="44"/>
        <v>-79.753299871073182</v>
      </c>
      <c r="Q113" s="124">
        <f t="shared" si="45"/>
        <v>0.92024670012892684</v>
      </c>
      <c r="R113" s="303"/>
      <c r="S113" s="46">
        <v>0.91736111111111085</v>
      </c>
      <c r="T113" s="119">
        <v>1.012835648148148</v>
      </c>
      <c r="U113" s="110">
        <v>15</v>
      </c>
      <c r="V113" s="111">
        <v>137.48487224379562</v>
      </c>
      <c r="W113" s="112"/>
      <c r="X113" s="115"/>
      <c r="Y113" s="294"/>
      <c r="Z113" s="295"/>
      <c r="AA113" s="116">
        <f t="shared" si="46"/>
        <v>-239.25989961321966</v>
      </c>
      <c r="AB113" s="109">
        <f t="shared" si="47"/>
        <v>0.92024670012892673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8141</v>
      </c>
      <c r="G114" s="120">
        <f t="shared" si="48"/>
        <v>116253.48</v>
      </c>
      <c r="H114" s="61"/>
      <c r="I114" s="103">
        <v>3</v>
      </c>
      <c r="J114" s="104">
        <v>3600</v>
      </c>
      <c r="K114" s="105">
        <f t="shared" si="38"/>
        <v>1200</v>
      </c>
      <c r="L114" s="117">
        <v>3</v>
      </c>
      <c r="M114" s="104">
        <f t="shared" si="49"/>
        <v>3236.4803308296855</v>
      </c>
      <c r="N114" s="105">
        <f t="shared" si="42"/>
        <v>1078.8267769432284</v>
      </c>
      <c r="O114" s="122">
        <f t="shared" si="43"/>
        <v>0</v>
      </c>
      <c r="P114" s="123">
        <f t="shared" si="44"/>
        <v>-121.17322305677158</v>
      </c>
      <c r="Q114" s="124">
        <f t="shared" si="45"/>
        <v>0.89902231411935707</v>
      </c>
      <c r="R114" s="303"/>
      <c r="S114" s="46">
        <v>1.0229166666666665</v>
      </c>
      <c r="T114" s="119">
        <v>1.1277199074074071</v>
      </c>
      <c r="U114" s="110">
        <v>14.516666666666644</v>
      </c>
      <c r="V114" s="111">
        <v>150.92320980513458</v>
      </c>
      <c r="W114" s="112"/>
      <c r="X114" s="115"/>
      <c r="Y114" s="294"/>
      <c r="Z114" s="295"/>
      <c r="AA114" s="116">
        <f t="shared" si="46"/>
        <v>-363.5196691703145</v>
      </c>
      <c r="AB114" s="109">
        <f t="shared" si="47"/>
        <v>0.89902231411935707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0">AVERAGE(I107:I122)</f>
        <v>3</v>
      </c>
      <c r="J123" s="136">
        <f t="shared" si="50"/>
        <v>3300</v>
      </c>
      <c r="K123" s="137">
        <f t="shared" ref="K123" si="51">J123/I123</f>
        <v>1100</v>
      </c>
      <c r="L123" s="135">
        <f t="shared" ref="L123:M123" si="52">AVERAGE(L107:L122)</f>
        <v>3</v>
      </c>
      <c r="M123" s="136">
        <f t="shared" si="52"/>
        <v>2997.7371687049499</v>
      </c>
      <c r="N123" s="137">
        <f t="shared" ref="N123:N135" si="53">M123/L123</f>
        <v>999.24572290164997</v>
      </c>
      <c r="O123" s="138">
        <f t="shared" ref="O123:O135" si="54">L123-I123</f>
        <v>0</v>
      </c>
      <c r="P123" s="139">
        <f t="shared" ref="P123:P135" si="55">N123-K123</f>
        <v>-100.75427709835003</v>
      </c>
      <c r="Q123" s="140">
        <f t="shared" ref="Q123:Q135" si="56">N123/K123</f>
        <v>0.90840520263786362</v>
      </c>
      <c r="R123" s="304"/>
      <c r="S123" s="141">
        <v>0.73194444444444451</v>
      </c>
      <c r="T123" s="142">
        <v>1.1277199074074071</v>
      </c>
      <c r="U123" s="143"/>
      <c r="V123" s="165"/>
      <c r="W123" s="98"/>
      <c r="X123" s="68"/>
      <c r="Y123" s="290"/>
      <c r="Z123" s="291"/>
      <c r="AA123" s="167">
        <f t="shared" ref="AA123:AA135" si="57">M123-J123</f>
        <v>-302.26283129505009</v>
      </c>
      <c r="AB123" s="140">
        <f t="shared" ref="AB123:AB135" si="58">M123/J123</f>
        <v>0.90840520263786362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502</v>
      </c>
      <c r="G124" s="147">
        <f t="shared" ref="G124:G135" si="59">E124*F124</f>
        <v>12565.060000000001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0">F124/V124*60</f>
        <v>3237.2287436999582</v>
      </c>
      <c r="N124" s="151">
        <f t="shared" si="53"/>
        <v>647.44574873999159</v>
      </c>
      <c r="O124" s="153">
        <f t="shared" si="54"/>
        <v>0</v>
      </c>
      <c r="P124" s="154">
        <f t="shared" si="55"/>
        <v>-72.554251260008414</v>
      </c>
      <c r="Q124" s="155">
        <f t="shared" si="56"/>
        <v>0.89923020658332165</v>
      </c>
      <c r="R124" s="302">
        <f>Q140</f>
        <v>0.89882961879092693</v>
      </c>
      <c r="S124" s="156">
        <v>0.74236111111111125</v>
      </c>
      <c r="T124" s="157">
        <v>0.74881944444444459</v>
      </c>
      <c r="U124" s="158"/>
      <c r="V124" s="159">
        <v>9.3042544672251513</v>
      </c>
      <c r="W124" s="157"/>
      <c r="X124" s="168"/>
      <c r="Y124" s="305"/>
      <c r="Z124" s="306"/>
      <c r="AA124" s="170">
        <f t="shared" si="57"/>
        <v>-362.77125630004184</v>
      </c>
      <c r="AB124" s="155">
        <f t="shared" si="58"/>
        <v>0.89923020658332176</v>
      </c>
      <c r="AC124" s="307">
        <f>AB140</f>
        <v>0.89882961879092682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485</v>
      </c>
      <c r="G125" s="102">
        <f t="shared" si="59"/>
        <v>8099.5</v>
      </c>
      <c r="H125" s="26">
        <v>2</v>
      </c>
      <c r="I125" s="103">
        <v>3</v>
      </c>
      <c r="J125" s="104">
        <v>3600</v>
      </c>
      <c r="K125" s="105">
        <f t="shared" si="38"/>
        <v>1200</v>
      </c>
      <c r="L125" s="106">
        <v>3</v>
      </c>
      <c r="M125" s="104">
        <f t="shared" si="60"/>
        <v>3233.1238854278286</v>
      </c>
      <c r="N125" s="105">
        <f t="shared" si="53"/>
        <v>1077.7079618092762</v>
      </c>
      <c r="O125" s="107">
        <f t="shared" si="54"/>
        <v>0</v>
      </c>
      <c r="P125" s="108">
        <f t="shared" si="55"/>
        <v>-122.29203819072382</v>
      </c>
      <c r="Q125" s="109">
        <f t="shared" si="56"/>
        <v>0.89808996817439679</v>
      </c>
      <c r="R125" s="303"/>
      <c r="S125" s="46">
        <v>0.75902777777777786</v>
      </c>
      <c r="T125" s="47">
        <v>0.76527777777777783</v>
      </c>
      <c r="U125" s="110">
        <v>14.6999999999999</v>
      </c>
      <c r="V125" s="111">
        <v>9.0005830370924045</v>
      </c>
      <c r="W125" s="112"/>
      <c r="X125" s="13"/>
      <c r="Y125" s="294"/>
      <c r="Z125" s="295"/>
      <c r="AA125" s="171">
        <f t="shared" si="57"/>
        <v>-366.87611457217145</v>
      </c>
      <c r="AB125" s="109">
        <f t="shared" si="58"/>
        <v>0.89808996817439679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753</v>
      </c>
      <c r="G126" s="102">
        <f t="shared" si="59"/>
        <v>22590</v>
      </c>
      <c r="H126" s="26">
        <v>2</v>
      </c>
      <c r="I126" s="103">
        <v>4</v>
      </c>
      <c r="J126" s="104">
        <v>3600</v>
      </c>
      <c r="K126" s="105">
        <f t="shared" si="38"/>
        <v>900</v>
      </c>
      <c r="L126" s="106">
        <v>4</v>
      </c>
      <c r="M126" s="104">
        <f t="shared" si="60"/>
        <v>3238.7827022921024</v>
      </c>
      <c r="N126" s="105">
        <f t="shared" si="53"/>
        <v>809.6956755730256</v>
      </c>
      <c r="O126" s="107">
        <f t="shared" si="54"/>
        <v>0</v>
      </c>
      <c r="P126" s="108">
        <f t="shared" si="55"/>
        <v>-90.304324426974404</v>
      </c>
      <c r="Q126" s="109">
        <f t="shared" si="56"/>
        <v>0.89966186174780627</v>
      </c>
      <c r="R126" s="303"/>
      <c r="S126" s="46">
        <v>0.77569444444444446</v>
      </c>
      <c r="T126" s="47">
        <v>0.78537037037037039</v>
      </c>
      <c r="U126" s="110">
        <v>14.999999999999947</v>
      </c>
      <c r="V126" s="111">
        <v>13.949685469181336</v>
      </c>
      <c r="W126" s="112"/>
      <c r="X126" s="13"/>
      <c r="Y126" s="294"/>
      <c r="Z126" s="295"/>
      <c r="AA126" s="171">
        <f t="shared" si="57"/>
        <v>-361.21729770789761</v>
      </c>
      <c r="AB126" s="109">
        <f t="shared" si="58"/>
        <v>0.89966186174780627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743</v>
      </c>
      <c r="G127" s="102">
        <f t="shared" si="59"/>
        <v>18441.259999999998</v>
      </c>
      <c r="H127" s="26">
        <v>2</v>
      </c>
      <c r="I127" s="103">
        <v>5</v>
      </c>
      <c r="J127" s="104">
        <v>3600</v>
      </c>
      <c r="K127" s="105">
        <f t="shared" si="38"/>
        <v>720</v>
      </c>
      <c r="L127" s="106">
        <v>5</v>
      </c>
      <c r="M127" s="104">
        <f t="shared" si="60"/>
        <v>3233.913150673056</v>
      </c>
      <c r="N127" s="105">
        <f t="shared" si="53"/>
        <v>646.78263013461117</v>
      </c>
      <c r="O127" s="107">
        <f t="shared" si="54"/>
        <v>0</v>
      </c>
      <c r="P127" s="108">
        <f t="shared" si="55"/>
        <v>-73.217369865388832</v>
      </c>
      <c r="Q127" s="109">
        <f t="shared" si="56"/>
        <v>0.89830920852029328</v>
      </c>
      <c r="R127" s="303"/>
      <c r="S127" s="46">
        <v>0.79513888888888884</v>
      </c>
      <c r="T127" s="47">
        <v>0.80471064814814808</v>
      </c>
      <c r="U127" s="110">
        <v>15</v>
      </c>
      <c r="V127" s="111">
        <v>13.785156843411771</v>
      </c>
      <c r="W127" s="112"/>
      <c r="X127" s="13"/>
      <c r="Y127" s="294"/>
      <c r="Z127" s="295"/>
      <c r="AA127" s="171">
        <f t="shared" si="57"/>
        <v>-366.08684932694405</v>
      </c>
      <c r="AB127" s="109">
        <f t="shared" si="58"/>
        <v>0.89830920852029328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1128</v>
      </c>
      <c r="G128" s="102">
        <f t="shared" si="59"/>
        <v>20507.04</v>
      </c>
      <c r="H128" s="26">
        <v>2</v>
      </c>
      <c r="I128" s="103">
        <v>3</v>
      </c>
      <c r="J128" s="104">
        <v>3600</v>
      </c>
      <c r="K128" s="105">
        <f t="shared" si="38"/>
        <v>1200</v>
      </c>
      <c r="L128" s="106">
        <v>3</v>
      </c>
      <c r="M128" s="104">
        <f t="shared" si="60"/>
        <v>3236.2434114390853</v>
      </c>
      <c r="N128" s="105">
        <f t="shared" si="53"/>
        <v>1078.7478038130284</v>
      </c>
      <c r="O128" s="107">
        <f t="shared" si="54"/>
        <v>0</v>
      </c>
      <c r="P128" s="108">
        <f t="shared" si="55"/>
        <v>-121.25219618697156</v>
      </c>
      <c r="Q128" s="109">
        <f t="shared" si="56"/>
        <v>0.89895650317752374</v>
      </c>
      <c r="R128" s="303"/>
      <c r="S128" s="46">
        <v>0.81458333333333321</v>
      </c>
      <c r="T128" s="47">
        <v>0.82909722222222215</v>
      </c>
      <c r="U128" s="110">
        <v>15</v>
      </c>
      <c r="V128" s="111">
        <v>20.913136434908711</v>
      </c>
      <c r="W128" s="112"/>
      <c r="X128" s="115"/>
      <c r="Y128" s="294"/>
      <c r="Z128" s="295"/>
      <c r="AA128" s="171">
        <f t="shared" si="57"/>
        <v>-363.75658856091468</v>
      </c>
      <c r="AB128" s="109">
        <f t="shared" si="58"/>
        <v>0.89895650317752374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2494</v>
      </c>
      <c r="G129" s="120">
        <f t="shared" si="59"/>
        <v>41550.04</v>
      </c>
      <c r="H129" s="26">
        <v>2</v>
      </c>
      <c r="I129" s="103">
        <v>5</v>
      </c>
      <c r="J129" s="104">
        <v>3600</v>
      </c>
      <c r="K129" s="105">
        <f t="shared" si="38"/>
        <v>720</v>
      </c>
      <c r="L129" s="106">
        <v>5</v>
      </c>
      <c r="M129" s="104">
        <f t="shared" si="60"/>
        <v>3235.4278723519915</v>
      </c>
      <c r="N129" s="105">
        <f t="shared" si="53"/>
        <v>647.08557447039834</v>
      </c>
      <c r="O129" s="107">
        <f t="shared" si="54"/>
        <v>0</v>
      </c>
      <c r="P129" s="108">
        <f t="shared" si="55"/>
        <v>-72.914425529601658</v>
      </c>
      <c r="Q129" s="109">
        <f t="shared" si="56"/>
        <v>0.89872996454221987</v>
      </c>
      <c r="R129" s="303"/>
      <c r="S129" s="46">
        <v>0.83888888888888868</v>
      </c>
      <c r="T129" s="119">
        <v>0.87100694444444426</v>
      </c>
      <c r="U129" s="110">
        <v>15</v>
      </c>
      <c r="V129" s="111">
        <v>46.250451533391569</v>
      </c>
      <c r="W129" s="112"/>
      <c r="X129" s="49"/>
      <c r="Y129" s="294"/>
      <c r="Z129" s="295"/>
      <c r="AA129" s="171">
        <f t="shared" si="57"/>
        <v>-364.57212764800852</v>
      </c>
      <c r="AB129" s="109">
        <f t="shared" si="58"/>
        <v>0.89872996454221987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1128</v>
      </c>
      <c r="G130" s="120">
        <f t="shared" si="59"/>
        <v>28233.84</v>
      </c>
      <c r="H130" s="26"/>
      <c r="I130" s="103">
        <v>5</v>
      </c>
      <c r="J130" s="104">
        <v>3600</v>
      </c>
      <c r="K130" s="105">
        <f t="shared" si="38"/>
        <v>720</v>
      </c>
      <c r="L130" s="106">
        <v>5</v>
      </c>
      <c r="M130" s="104">
        <f t="shared" si="60"/>
        <v>3237.2287436999586</v>
      </c>
      <c r="N130" s="105">
        <f t="shared" si="53"/>
        <v>647.4457487399917</v>
      </c>
      <c r="O130" s="122">
        <f t="shared" si="54"/>
        <v>0</v>
      </c>
      <c r="P130" s="123">
        <f t="shared" si="55"/>
        <v>-72.5542512600083</v>
      </c>
      <c r="Q130" s="124">
        <f t="shared" si="56"/>
        <v>0.89923020658332176</v>
      </c>
      <c r="R130" s="303"/>
      <c r="S130" s="46">
        <v>0.88124999999999976</v>
      </c>
      <c r="T130" s="119">
        <v>0.89576388888888869</v>
      </c>
      <c r="U130" s="110">
        <v>14.749999999999908</v>
      </c>
      <c r="V130" s="111">
        <v>20.906770994083605</v>
      </c>
      <c r="W130" s="112"/>
      <c r="X130" s="115"/>
      <c r="Y130" s="294"/>
      <c r="Z130" s="295"/>
      <c r="AA130" s="171">
        <f t="shared" si="57"/>
        <v>-362.77125630004139</v>
      </c>
      <c r="AB130" s="109">
        <f t="shared" si="58"/>
        <v>0.89923020658332187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1057</v>
      </c>
      <c r="G131" s="120">
        <f t="shared" si="59"/>
        <v>17651.899999999998</v>
      </c>
      <c r="H131" s="26"/>
      <c r="I131" s="103">
        <v>3</v>
      </c>
      <c r="J131" s="104">
        <v>3600</v>
      </c>
      <c r="K131" s="105">
        <f t="shared" si="38"/>
        <v>1200</v>
      </c>
      <c r="L131" s="117">
        <v>3</v>
      </c>
      <c r="M131" s="104">
        <f t="shared" si="60"/>
        <v>3233.1238854278276</v>
      </c>
      <c r="N131" s="105">
        <f t="shared" si="53"/>
        <v>1077.707961809276</v>
      </c>
      <c r="O131" s="122">
        <f t="shared" si="54"/>
        <v>0</v>
      </c>
      <c r="P131" s="123">
        <f t="shared" si="55"/>
        <v>-122.29203819072404</v>
      </c>
      <c r="Q131" s="124">
        <f t="shared" si="56"/>
        <v>0.89808996817439668</v>
      </c>
      <c r="R131" s="303"/>
      <c r="S131" s="46">
        <v>0.90555555555555522</v>
      </c>
      <c r="T131" s="119">
        <v>0.91916666666666635</v>
      </c>
      <c r="U131" s="110">
        <v>15</v>
      </c>
      <c r="V131" s="111">
        <v>19.615703649910667</v>
      </c>
      <c r="W131" s="112"/>
      <c r="X131" s="115"/>
      <c r="Y131" s="294"/>
      <c r="Z131" s="295"/>
      <c r="AA131" s="171">
        <f t="shared" si="57"/>
        <v>-366.87611457217236</v>
      </c>
      <c r="AB131" s="109">
        <f t="shared" si="58"/>
        <v>0.89808996817439657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1838</v>
      </c>
      <c r="G132" s="120">
        <f t="shared" si="59"/>
        <v>55140</v>
      </c>
      <c r="H132" s="26"/>
      <c r="I132" s="103">
        <v>4</v>
      </c>
      <c r="J132" s="104">
        <v>3600</v>
      </c>
      <c r="K132" s="105">
        <f t="shared" si="38"/>
        <v>900</v>
      </c>
      <c r="L132" s="117">
        <v>4</v>
      </c>
      <c r="M132" s="104">
        <f t="shared" si="60"/>
        <v>3238.7827022921024</v>
      </c>
      <c r="N132" s="105">
        <f t="shared" si="53"/>
        <v>809.6956755730256</v>
      </c>
      <c r="O132" s="122">
        <f t="shared" si="54"/>
        <v>0</v>
      </c>
      <c r="P132" s="123">
        <f t="shared" si="55"/>
        <v>-90.304324426974404</v>
      </c>
      <c r="Q132" s="124">
        <f t="shared" si="56"/>
        <v>0.89966186174780627</v>
      </c>
      <c r="R132" s="303"/>
      <c r="S132" s="46">
        <v>0.92916666666666625</v>
      </c>
      <c r="T132" s="119">
        <v>0.95280092592592547</v>
      </c>
      <c r="U132" s="110">
        <v>15</v>
      </c>
      <c r="V132" s="111">
        <v>34.049829870325759</v>
      </c>
      <c r="W132" s="125"/>
      <c r="X132" s="126"/>
      <c r="Y132" s="294"/>
      <c r="Z132" s="295"/>
      <c r="AA132" s="171">
        <f t="shared" si="57"/>
        <v>-361.21729770789761</v>
      </c>
      <c r="AB132" s="109">
        <f t="shared" si="58"/>
        <v>0.89966186174780627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1688</v>
      </c>
      <c r="G133" s="120">
        <f t="shared" si="59"/>
        <v>41896.160000000003</v>
      </c>
      <c r="H133" s="61"/>
      <c r="I133" s="103">
        <v>5</v>
      </c>
      <c r="J133" s="104">
        <v>3600</v>
      </c>
      <c r="K133" s="105">
        <f t="shared" si="38"/>
        <v>720</v>
      </c>
      <c r="L133" s="117">
        <v>5</v>
      </c>
      <c r="M133" s="104">
        <f t="shared" si="60"/>
        <v>3233.913150673056</v>
      </c>
      <c r="N133" s="105">
        <f t="shared" si="53"/>
        <v>646.78263013461117</v>
      </c>
      <c r="O133" s="122">
        <f t="shared" si="54"/>
        <v>0</v>
      </c>
      <c r="P133" s="123">
        <f t="shared" si="55"/>
        <v>-73.217369865388832</v>
      </c>
      <c r="Q133" s="124">
        <f t="shared" si="56"/>
        <v>0.89830920852029328</v>
      </c>
      <c r="R133" s="303"/>
      <c r="S133" s="46">
        <v>0.96319444444444402</v>
      </c>
      <c r="T133" s="119">
        <v>0.98494212962962924</v>
      </c>
      <c r="U133" s="110">
        <v>14.966666666666715</v>
      </c>
      <c r="V133" s="111">
        <v>31.318095224332527</v>
      </c>
      <c r="W133" s="125"/>
      <c r="X133" s="126"/>
      <c r="Y133" s="294"/>
      <c r="Z133" s="295"/>
      <c r="AA133" s="171">
        <f t="shared" si="57"/>
        <v>-366.08684932694405</v>
      </c>
      <c r="AB133" s="109">
        <f t="shared" si="58"/>
        <v>0.89830920852029328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2900</v>
      </c>
      <c r="G134" s="120">
        <f t="shared" si="59"/>
        <v>52722</v>
      </c>
      <c r="H134" s="61"/>
      <c r="I134" s="103">
        <v>3</v>
      </c>
      <c r="J134" s="104">
        <v>3600</v>
      </c>
      <c r="K134" s="105">
        <f t="shared" si="38"/>
        <v>1200</v>
      </c>
      <c r="L134" s="117">
        <v>3</v>
      </c>
      <c r="M134" s="104">
        <f t="shared" si="60"/>
        <v>3236.2434114390853</v>
      </c>
      <c r="N134" s="105">
        <f t="shared" si="53"/>
        <v>1078.7478038130284</v>
      </c>
      <c r="O134" s="122">
        <f t="shared" si="54"/>
        <v>0</v>
      </c>
      <c r="P134" s="123">
        <f t="shared" si="55"/>
        <v>-121.25219618697156</v>
      </c>
      <c r="Q134" s="124">
        <f t="shared" si="56"/>
        <v>0.89895650317752374</v>
      </c>
      <c r="R134" s="303"/>
      <c r="S134" s="46">
        <v>0.99513888888888846</v>
      </c>
      <c r="T134" s="119">
        <v>1.0324652777777774</v>
      </c>
      <c r="U134" s="110">
        <v>14.683333333333284</v>
      </c>
      <c r="V134" s="111">
        <v>53.766042252868147</v>
      </c>
      <c r="W134" s="125"/>
      <c r="X134" s="126"/>
      <c r="Y134" s="294"/>
      <c r="Z134" s="295"/>
      <c r="AA134" s="171">
        <f t="shared" si="57"/>
        <v>-363.75658856091468</v>
      </c>
      <c r="AB134" s="109">
        <f t="shared" si="58"/>
        <v>0.89895650317752374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6535</v>
      </c>
      <c r="G135" s="120">
        <f t="shared" si="59"/>
        <v>108873.1</v>
      </c>
      <c r="H135" s="61"/>
      <c r="I135" s="103">
        <v>5</v>
      </c>
      <c r="J135" s="104">
        <v>3600</v>
      </c>
      <c r="K135" s="105">
        <f t="shared" si="38"/>
        <v>720</v>
      </c>
      <c r="L135" s="117">
        <v>5</v>
      </c>
      <c r="M135" s="104">
        <f t="shared" si="60"/>
        <v>3235.4278723519919</v>
      </c>
      <c r="N135" s="105">
        <f t="shared" si="53"/>
        <v>647.08557447039834</v>
      </c>
      <c r="O135" s="122">
        <f t="shared" si="54"/>
        <v>0</v>
      </c>
      <c r="P135" s="123">
        <f t="shared" si="55"/>
        <v>-72.914425529601658</v>
      </c>
      <c r="Q135" s="124">
        <f t="shared" si="56"/>
        <v>0.89872996454221987</v>
      </c>
      <c r="R135" s="303"/>
      <c r="S135" s="46">
        <v>1.0423611111111108</v>
      </c>
      <c r="T135" s="119">
        <v>1.1265162037037035</v>
      </c>
      <c r="U135" s="110">
        <v>15</v>
      </c>
      <c r="V135" s="111">
        <v>121.18953519274815</v>
      </c>
      <c r="W135" s="125"/>
      <c r="X135" s="126"/>
      <c r="Y135" s="294"/>
      <c r="Z135" s="295"/>
      <c r="AA135" s="171">
        <f t="shared" si="57"/>
        <v>-364.57212764800806</v>
      </c>
      <c r="AB135" s="109">
        <f t="shared" si="58"/>
        <v>0.89872996454221998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1">AVERAGE(I124:I139)</f>
        <v>4.166666666666667</v>
      </c>
      <c r="J140" s="136">
        <f t="shared" si="61"/>
        <v>3600</v>
      </c>
      <c r="K140" s="137">
        <f t="shared" ref="K140" si="62">J140/I140</f>
        <v>863.99999999999989</v>
      </c>
      <c r="L140" s="135">
        <f t="shared" ref="L140:M140" si="63">AVERAGE(L124:L139)</f>
        <v>4.166666666666667</v>
      </c>
      <c r="M140" s="136">
        <f t="shared" si="63"/>
        <v>3235.7866276473364</v>
      </c>
      <c r="N140" s="137">
        <f>M140/L140</f>
        <v>776.58879063536074</v>
      </c>
      <c r="O140" s="138">
        <f>L140-I140</f>
        <v>0</v>
      </c>
      <c r="P140" s="139">
        <f>N140-K140</f>
        <v>-87.411209364639149</v>
      </c>
      <c r="Q140" s="140">
        <f>N140/K140</f>
        <v>0.89882961879092693</v>
      </c>
      <c r="R140" s="304"/>
      <c r="S140" s="141">
        <v>0.74236111111111125</v>
      </c>
      <c r="T140" s="142">
        <v>1.1265162037037035</v>
      </c>
      <c r="U140" s="143"/>
      <c r="V140" s="165"/>
      <c r="W140" s="166"/>
      <c r="X140" s="137"/>
      <c r="Y140" s="290"/>
      <c r="Z140" s="291"/>
      <c r="AA140" s="173">
        <f>M140-J140</f>
        <v>-364.21337235266355</v>
      </c>
      <c r="AB140" s="140">
        <f>M140/J140</f>
        <v>0.89882961879092682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28" priority="1" operator="greaterThan">
      <formula>0</formula>
    </cfRule>
  </conditionalFormatting>
  <conditionalFormatting sqref="P5:P140 AA5:AA140">
    <cfRule type="cellIs" dxfId="527" priority="4" operator="lessThan">
      <formula>0</formula>
    </cfRule>
  </conditionalFormatting>
  <conditionalFormatting sqref="Q5:Q140 AB5:AB140">
    <cfRule type="cellIs" dxfId="526" priority="2" operator="greaterThan">
      <formula>1</formula>
    </cfRule>
    <cfRule type="cellIs" dxfId="525" priority="3" operator="lessThan">
      <formula>0.8</formula>
    </cfRule>
  </conditionalFormatting>
  <conditionalFormatting sqref="AC5:AC6 R5:R140 AC73:AC78">
    <cfRule type="cellIs" dxfId="524" priority="5" operator="lessThan">
      <formula>0.8</formula>
    </cfRule>
  </conditionalFormatting>
  <conditionalFormatting sqref="AC12:AC20">
    <cfRule type="cellIs" dxfId="523" priority="12" operator="lessThan">
      <formula>0.8</formula>
    </cfRule>
  </conditionalFormatting>
  <conditionalFormatting sqref="AC22">
    <cfRule type="cellIs" dxfId="522" priority="11" operator="lessThan">
      <formula>0.8</formula>
    </cfRule>
  </conditionalFormatting>
  <conditionalFormatting sqref="AC39">
    <cfRule type="cellIs" dxfId="521" priority="7" operator="lessThan">
      <formula>0.8</formula>
    </cfRule>
  </conditionalFormatting>
  <conditionalFormatting sqref="AC56:AC61">
    <cfRule type="cellIs" dxfId="520" priority="6" operator="lessThan">
      <formula>0.8</formula>
    </cfRule>
  </conditionalFormatting>
  <conditionalFormatting sqref="AC90">
    <cfRule type="cellIs" dxfId="519" priority="10" operator="lessThan">
      <formula>0.8</formula>
    </cfRule>
  </conditionalFormatting>
  <conditionalFormatting sqref="AC107">
    <cfRule type="cellIs" dxfId="518" priority="9" operator="lessThan">
      <formula>0.8</formula>
    </cfRule>
  </conditionalFormatting>
  <conditionalFormatting sqref="AC124:AC129">
    <cfRule type="cellIs" dxfId="517" priority="8" operator="lessThan">
      <formula>0.8</formula>
    </cfRule>
  </conditionalFormatting>
  <dataValidations count="1">
    <dataValidation type="list" allowBlank="1" showInputMessage="1" showErrorMessage="1" sqref="Y5:Z140" xr:uid="{A4D946BE-EDFA-4A77-9DCF-86DA222D1C8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DD1B-6A14-4CBD-A19D-1B4EA3C32AA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5" sqref="O45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90562</v>
      </c>
      <c r="E1" s="87" t="s">
        <v>3</v>
      </c>
      <c r="F1" s="88">
        <f>SUM(G5:G140)</f>
        <v>4269766.59</v>
      </c>
      <c r="G1" s="89" t="s">
        <v>84</v>
      </c>
      <c r="H1" s="90">
        <f>L21+L38+L55+L72+L89+L106+L123+L140</f>
        <v>137.24404761904762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46257</v>
      </c>
      <c r="B2" s="348"/>
      <c r="C2" s="91" t="s">
        <v>40</v>
      </c>
      <c r="D2" s="92">
        <f>AVERAGE(N21,N38,N55,N72,N89,N106,N123,N140)</f>
        <v>211.61312874653768</v>
      </c>
      <c r="E2" s="92" t="s">
        <v>91</v>
      </c>
      <c r="F2" s="93">
        <f>F1/D1</f>
        <v>47.147441421346699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3789</v>
      </c>
      <c r="G5" s="147">
        <f t="shared" ref="G5:G7" si="0">E5*F5</f>
        <v>74643.3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1084.2872881768485</v>
      </c>
      <c r="N5" s="151">
        <f>M5/L5</f>
        <v>83.406714475142195</v>
      </c>
      <c r="O5" s="153">
        <f>L5-I5</f>
        <v>0</v>
      </c>
      <c r="P5" s="154">
        <f>N5-K5</f>
        <v>-8.9009778325501117</v>
      </c>
      <c r="Q5" s="155">
        <f>N5/K5</f>
        <v>0.90357274014737377</v>
      </c>
      <c r="R5" s="302">
        <f>Q21</f>
        <v>0.90283701543605244</v>
      </c>
      <c r="S5" s="156">
        <v>0.20833333333333334</v>
      </c>
      <c r="T5" s="157">
        <v>0.35393518518518519</v>
      </c>
      <c r="U5" s="158"/>
      <c r="V5" s="159">
        <v>209.66767984733636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-115.71271182315149</v>
      </c>
      <c r="AF5" s="131">
        <f>M5/J5</f>
        <v>0.90357274014737377</v>
      </c>
      <c r="AG5" s="381">
        <f>AF21</f>
        <v>0.90283701543605244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4449</v>
      </c>
      <c r="G6" s="102">
        <f t="shared" si="0"/>
        <v>251057.07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1805.9548219448375</v>
      </c>
      <c r="N6" s="105">
        <f>M6/L6</f>
        <v>75.24811758103489</v>
      </c>
      <c r="O6" s="107">
        <f>L6-I6</f>
        <v>0</v>
      </c>
      <c r="P6" s="108">
        <f>N6-K6</f>
        <v>-8.0852157522984385</v>
      </c>
      <c r="Q6" s="109">
        <f>N6/K6</f>
        <v>0.90297741097241868</v>
      </c>
      <c r="R6" s="303"/>
      <c r="S6" s="46">
        <v>0.3576388888888889</v>
      </c>
      <c r="T6" s="47">
        <v>0.46027777777777779</v>
      </c>
      <c r="U6" s="110">
        <v>5.333333333333341</v>
      </c>
      <c r="V6" s="111">
        <v>147.81100654142145</v>
      </c>
      <c r="W6" s="112">
        <v>0.46027777777777779</v>
      </c>
      <c r="X6" s="115">
        <v>0.49861111111111112</v>
      </c>
      <c r="Y6" s="12"/>
      <c r="Z6" s="197"/>
      <c r="AA6" s="294"/>
      <c r="AB6" s="295"/>
      <c r="AC6" s="12">
        <v>3</v>
      </c>
      <c r="AD6" s="197"/>
      <c r="AE6" s="116">
        <f>M6-J6</f>
        <v>-194.04517805516252</v>
      </c>
      <c r="AF6" s="109">
        <f>M6/J6</f>
        <v>0.90297741097241879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5644</v>
      </c>
      <c r="G7" s="102">
        <f t="shared" si="0"/>
        <v>335930.88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1804.5103701457863</v>
      </c>
      <c r="N7" s="105">
        <f>M7/L7</f>
        <v>75.187932089407767</v>
      </c>
      <c r="O7" s="107">
        <f>L7-I7</f>
        <v>0</v>
      </c>
      <c r="P7" s="108">
        <f>N7-K7</f>
        <v>-8.1454012439255621</v>
      </c>
      <c r="Q7" s="109">
        <f>N7/K7</f>
        <v>0.90225518507289326</v>
      </c>
      <c r="R7" s="303"/>
      <c r="S7" s="46">
        <v>0.49861111111111112</v>
      </c>
      <c r="T7" s="47">
        <v>0.62892361111111117</v>
      </c>
      <c r="U7" s="110">
        <v>55.199999999999996</v>
      </c>
      <c r="V7" s="111">
        <v>187.66309443411029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-195.48962985421372</v>
      </c>
      <c r="AF7" s="109">
        <f>M7/J7</f>
        <v>0.90225518507289315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1564.9174934224909</v>
      </c>
      <c r="N21" s="137">
        <f t="shared" ref="N21:N27" si="5">M21/L21</f>
        <v>76.963155414220864</v>
      </c>
      <c r="O21" s="138">
        <f t="shared" ref="O21:O27" si="6">L21-I21</f>
        <v>0</v>
      </c>
      <c r="P21" s="139">
        <f t="shared" ref="P21:P27" si="7">N21-K21</f>
        <v>-8.2827462251234039</v>
      </c>
      <c r="Q21" s="140">
        <f t="shared" ref="Q21:Q27" si="8">N21/K21</f>
        <v>0.90283701543605244</v>
      </c>
      <c r="R21" s="304"/>
      <c r="S21" s="141">
        <v>0.20833333333333334</v>
      </c>
      <c r="T21" s="142">
        <v>0.62892361111111117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-168.41583991084235</v>
      </c>
      <c r="AF21" s="140">
        <f t="shared" ref="AF21:AF27" si="10">M21/J21</f>
        <v>0.90283701543605244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2371</v>
      </c>
      <c r="G22" s="147">
        <f t="shared" ref="G22:G27" si="11">E22*F22</f>
        <v>86422.950000000012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1897.0583422374966</v>
      </c>
      <c r="N22" s="151">
        <f t="shared" si="5"/>
        <v>94.852917111874831</v>
      </c>
      <c r="O22" s="153">
        <f t="shared" si="6"/>
        <v>0</v>
      </c>
      <c r="P22" s="154">
        <f t="shared" si="7"/>
        <v>-10.147082888125169</v>
      </c>
      <c r="Q22" s="155">
        <f t="shared" si="8"/>
        <v>0.9033611153511889</v>
      </c>
      <c r="R22" s="302">
        <f>Q38</f>
        <v>0.90385979405481343</v>
      </c>
      <c r="S22" s="156">
        <v>0.16666666666666666</v>
      </c>
      <c r="T22" s="157">
        <v>0.21873842592592591</v>
      </c>
      <c r="U22" s="158"/>
      <c r="V22" s="159">
        <v>74.989786467089147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-202.94165776250338</v>
      </c>
      <c r="AF22" s="155">
        <f t="shared" si="10"/>
        <v>0.9033611153511889</v>
      </c>
      <c r="AG22" s="374">
        <f>AF38</f>
        <v>0.91132970970815885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1208</v>
      </c>
      <c r="G23" s="102">
        <f t="shared" si="11"/>
        <v>62139.519999999997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1804.37091544181</v>
      </c>
      <c r="N23" s="105">
        <f t="shared" si="5"/>
        <v>94.966890286411058</v>
      </c>
      <c r="O23" s="107">
        <f t="shared" si="6"/>
        <v>0</v>
      </c>
      <c r="P23" s="108">
        <f t="shared" si="7"/>
        <v>-10.296267608325778</v>
      </c>
      <c r="Q23" s="109">
        <f t="shared" si="8"/>
        <v>0.90218545772090508</v>
      </c>
      <c r="R23" s="303"/>
      <c r="S23" s="46">
        <v>0.22152777777777777</v>
      </c>
      <c r="T23" s="47">
        <v>0.24942129629629628</v>
      </c>
      <c r="U23" s="110">
        <v>5</v>
      </c>
      <c r="V23" s="111">
        <v>40.169124529616397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-195.62908455819002</v>
      </c>
      <c r="AF23" s="109">
        <f t="shared" si="10"/>
        <v>0.90218545772090497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1787</v>
      </c>
      <c r="G24" s="102">
        <f t="shared" si="11"/>
        <v>77341.36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1626.0449246155501</v>
      </c>
      <c r="N24" s="105">
        <f t="shared" si="5"/>
        <v>77.430710695978576</v>
      </c>
      <c r="O24" s="107">
        <f t="shared" si="6"/>
        <v>0</v>
      </c>
      <c r="P24" s="108">
        <f t="shared" si="7"/>
        <v>-8.2835750183071326</v>
      </c>
      <c r="Q24" s="109">
        <f t="shared" si="8"/>
        <v>0.90335829145308344</v>
      </c>
      <c r="R24" s="303"/>
      <c r="S24" s="46">
        <v>0.25347222222222221</v>
      </c>
      <c r="T24" s="47">
        <v>0.29925925925925922</v>
      </c>
      <c r="U24" s="110">
        <v>5.8333333333333393</v>
      </c>
      <c r="V24" s="111">
        <v>65.939137582776382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-173.95507538444986</v>
      </c>
      <c r="AF24" s="109">
        <f t="shared" si="10"/>
        <v>0.90335829145308344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3309</v>
      </c>
      <c r="G25" s="102">
        <f t="shared" si="11"/>
        <v>202146.81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1804.420829732243</v>
      </c>
      <c r="N25" s="105">
        <f t="shared" si="5"/>
        <v>90.221041486612151</v>
      </c>
      <c r="O25" s="107">
        <f t="shared" si="6"/>
        <v>0</v>
      </c>
      <c r="P25" s="108">
        <f t="shared" si="7"/>
        <v>-9.7789585133878489</v>
      </c>
      <c r="Q25" s="109">
        <f t="shared" si="8"/>
        <v>0.90221041486612152</v>
      </c>
      <c r="R25" s="303"/>
      <c r="S25" s="46">
        <v>0.30277777777777776</v>
      </c>
      <c r="T25" s="47">
        <v>0.37917824074074069</v>
      </c>
      <c r="U25" s="110">
        <v>5.066666666666686</v>
      </c>
      <c r="V25" s="111">
        <v>110.02976507950268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-195.57917026775704</v>
      </c>
      <c r="AF25" s="109">
        <f t="shared" si="10"/>
        <v>0.90221041486612152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3311</v>
      </c>
      <c r="G26" s="102">
        <f t="shared" si="11"/>
        <v>177999.35999999999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1806.2443887848203</v>
      </c>
      <c r="N26" s="105">
        <f t="shared" si="5"/>
        <v>90.312219439241019</v>
      </c>
      <c r="O26" s="107">
        <f t="shared" si="6"/>
        <v>0</v>
      </c>
      <c r="P26" s="108">
        <f t="shared" si="7"/>
        <v>-9.6877805607589806</v>
      </c>
      <c r="Q26" s="109">
        <f t="shared" si="8"/>
        <v>0.90312219439241015</v>
      </c>
      <c r="R26" s="303"/>
      <c r="S26" s="46">
        <v>0.38263888888888886</v>
      </c>
      <c r="T26" s="47">
        <v>0.45901620370370366</v>
      </c>
      <c r="U26" s="110">
        <v>4.9833333333333663</v>
      </c>
      <c r="V26" s="111">
        <v>109.98511676133243</v>
      </c>
      <c r="W26" s="112">
        <v>0.45901620370370366</v>
      </c>
      <c r="X26" s="115">
        <v>0.49652777777777773</v>
      </c>
      <c r="Y26" s="12"/>
      <c r="Z26" s="197"/>
      <c r="AA26" s="294"/>
      <c r="AB26" s="295"/>
      <c r="AC26" s="12">
        <v>2</v>
      </c>
      <c r="AD26" s="197"/>
      <c r="AE26" s="116">
        <f t="shared" si="9"/>
        <v>-193.75561121517967</v>
      </c>
      <c r="AF26" s="109">
        <f t="shared" si="10"/>
        <v>0.90312219439241015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2266</v>
      </c>
      <c r="G27" s="120">
        <f t="shared" si="11"/>
        <v>67912.02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0.49652777777777773</v>
      </c>
      <c r="T27" s="119">
        <v>0.53246527777777775</v>
      </c>
      <c r="U27" s="110">
        <v>55</v>
      </c>
      <c r="V27" s="111">
        <v>51.762052934070361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1927.462336032756</v>
      </c>
      <c r="N38" s="137">
        <f t="shared" ref="N38:N45" si="16">M38/L38</f>
        <v>94.793229640955218</v>
      </c>
      <c r="O38" s="138">
        <f t="shared" ref="O38:O45" si="17">L38-I38</f>
        <v>0.1666666666666643</v>
      </c>
      <c r="P38" s="139">
        <f t="shared" ref="P38:P45" si="18">N38-K38</f>
        <v>-10.082803416896013</v>
      </c>
      <c r="Q38" s="140">
        <f t="shared" ref="Q38:Q45" si="19">N38/K38</f>
        <v>0.90385979405481343</v>
      </c>
      <c r="R38" s="304"/>
      <c r="S38" s="141">
        <v>0.16666666666666666</v>
      </c>
      <c r="T38" s="142">
        <v>0.53246527777777775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5" si="20">M38-J38</f>
        <v>-187.53766396724404</v>
      </c>
      <c r="AF38" s="140">
        <f t="shared" ref="AF38:AF45" si="21">M38/J38</f>
        <v>0.91132970970815885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2976</v>
      </c>
      <c r="G39" s="147">
        <f t="shared" ref="G39:G45" si="22">E39*F39</f>
        <v>212932.8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1806.218592671398</v>
      </c>
      <c r="N39" s="151">
        <f t="shared" si="16"/>
        <v>82.100845121427184</v>
      </c>
      <c r="O39" s="153">
        <f t="shared" si="17"/>
        <v>0</v>
      </c>
      <c r="P39" s="154">
        <f t="shared" si="18"/>
        <v>-8.8082457876637221</v>
      </c>
      <c r="Q39" s="155">
        <f t="shared" si="19"/>
        <v>0.90310929633569903</v>
      </c>
      <c r="R39" s="302">
        <f>Q55</f>
        <v>0.9028740812111048</v>
      </c>
      <c r="S39" s="156">
        <v>0.16666666666666666</v>
      </c>
      <c r="T39" s="157">
        <v>0.23531249999999998</v>
      </c>
      <c r="U39" s="158"/>
      <c r="V39" s="159">
        <v>98.858466369737499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-193.78140732860197</v>
      </c>
      <c r="AF39" s="155">
        <f t="shared" si="21"/>
        <v>0.90310929633569903</v>
      </c>
      <c r="AG39" s="307">
        <f>AF55</f>
        <v>0.9028740812111048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3073</v>
      </c>
      <c r="G40" s="102">
        <f t="shared" si="22"/>
        <v>182966.41999999998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1806.0144544876123</v>
      </c>
      <c r="N40" s="105">
        <f t="shared" si="16"/>
        <v>78.522367586417928</v>
      </c>
      <c r="O40" s="107">
        <f t="shared" si="17"/>
        <v>0</v>
      </c>
      <c r="P40" s="108">
        <f t="shared" si="18"/>
        <v>-8.4341541527125088</v>
      </c>
      <c r="Q40" s="109">
        <f t="shared" si="19"/>
        <v>0.90300722724380611</v>
      </c>
      <c r="R40" s="303"/>
      <c r="S40" s="46">
        <v>0.2388888888888889</v>
      </c>
      <c r="T40" s="47">
        <v>0.30978009259259259</v>
      </c>
      <c r="U40" s="110">
        <v>5.1500000000000457</v>
      </c>
      <c r="V40" s="111">
        <v>102.09220615142353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-193.98554551238772</v>
      </c>
      <c r="AF40" s="109">
        <f t="shared" si="21"/>
        <v>0.90300722724380611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1220</v>
      </c>
      <c r="G41" s="102">
        <f t="shared" si="22"/>
        <v>71577.400000000009</v>
      </c>
      <c r="H41" s="26">
        <v>2</v>
      </c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1803.3493813870348</v>
      </c>
      <c r="N41" s="105">
        <f t="shared" si="16"/>
        <v>78.406494842914555</v>
      </c>
      <c r="O41" s="107">
        <f t="shared" si="17"/>
        <v>0</v>
      </c>
      <c r="P41" s="108">
        <f t="shared" si="18"/>
        <v>-8.5500268962158827</v>
      </c>
      <c r="Q41" s="109">
        <f t="shared" si="19"/>
        <v>0.90167469069351736</v>
      </c>
      <c r="R41" s="303"/>
      <c r="S41" s="46">
        <v>0.31388888888888888</v>
      </c>
      <c r="T41" s="47">
        <v>0.34207175925925926</v>
      </c>
      <c r="U41" s="110">
        <v>5.916666666666659</v>
      </c>
      <c r="V41" s="111">
        <v>40.591136002552474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-196.65061861296522</v>
      </c>
      <c r="AF41" s="109">
        <f t="shared" si="21"/>
        <v>0.90167469069351736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1896</v>
      </c>
      <c r="G42" s="102">
        <f t="shared" si="22"/>
        <v>121192.32000000001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1806.3665741879895</v>
      </c>
      <c r="N42" s="105">
        <f t="shared" si="16"/>
        <v>75.265273924499567</v>
      </c>
      <c r="O42" s="107">
        <f t="shared" si="17"/>
        <v>0</v>
      </c>
      <c r="P42" s="108">
        <f t="shared" si="18"/>
        <v>-8.0680594088337614</v>
      </c>
      <c r="Q42" s="109">
        <f t="shared" si="19"/>
        <v>0.90318328709399487</v>
      </c>
      <c r="R42" s="303"/>
      <c r="S42" s="46">
        <v>0.34513888888888888</v>
      </c>
      <c r="T42" s="47">
        <v>0.38886574074074076</v>
      </c>
      <c r="U42" s="110">
        <v>5</v>
      </c>
      <c r="V42" s="111">
        <v>62.977250368540616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-193.6334258120105</v>
      </c>
      <c r="AF42" s="109">
        <f t="shared" si="21"/>
        <v>0.90318328709399476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3131</v>
      </c>
      <c r="G43" s="102">
        <f t="shared" si="22"/>
        <v>216853.06000000003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1806.5883548287277</v>
      </c>
      <c r="N43" s="105">
        <f t="shared" si="16"/>
        <v>75.274514784530325</v>
      </c>
      <c r="O43" s="107">
        <f t="shared" si="17"/>
        <v>0</v>
      </c>
      <c r="P43" s="108">
        <f t="shared" si="18"/>
        <v>-8.0588185488030035</v>
      </c>
      <c r="Q43" s="109">
        <f t="shared" si="19"/>
        <v>0.90329417741436391</v>
      </c>
      <c r="R43" s="303"/>
      <c r="S43" s="46">
        <v>0.3923611111111111</v>
      </c>
      <c r="T43" s="47">
        <v>0.46457175925925925</v>
      </c>
      <c r="U43" s="110">
        <v>5.0333333333332941</v>
      </c>
      <c r="V43" s="111">
        <v>103.986057198852</v>
      </c>
      <c r="W43" s="112">
        <v>0.46457175925925925</v>
      </c>
      <c r="X43" s="115">
        <v>0.50277777777777777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-193.41164517127231</v>
      </c>
      <c r="AF43" s="109">
        <f t="shared" si="21"/>
        <v>0.9032941774143638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3712</v>
      </c>
      <c r="G44" s="120">
        <f t="shared" si="22"/>
        <v>256721.91999999998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1808.3503980056696</v>
      </c>
      <c r="N44" s="105">
        <f t="shared" si="16"/>
        <v>75.347933250236238</v>
      </c>
      <c r="O44" s="107">
        <f t="shared" si="17"/>
        <v>0</v>
      </c>
      <c r="P44" s="108">
        <f t="shared" si="18"/>
        <v>-7.9854000830970904</v>
      </c>
      <c r="Q44" s="109">
        <f t="shared" si="19"/>
        <v>0.90417519900283494</v>
      </c>
      <c r="R44" s="303"/>
      <c r="S44" s="46">
        <v>0.50277777777777777</v>
      </c>
      <c r="T44" s="119">
        <v>0.58829861111111115</v>
      </c>
      <c r="U44" s="110">
        <v>55.016666666666659</v>
      </c>
      <c r="V44" s="111">
        <v>123.16197139980484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-191.6496019943304</v>
      </c>
      <c r="AF44" s="109">
        <f t="shared" si="21"/>
        <v>0.90417519900283483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3061</v>
      </c>
      <c r="G45" s="120">
        <f t="shared" si="22"/>
        <v>179588.87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1803.3493813870348</v>
      </c>
      <c r="N45" s="105">
        <f t="shared" si="16"/>
        <v>78.406494842914555</v>
      </c>
      <c r="O45" s="122">
        <f t="shared" si="17"/>
        <v>0</v>
      </c>
      <c r="P45" s="123">
        <f t="shared" si="18"/>
        <v>-8.5500268962158827</v>
      </c>
      <c r="Q45" s="124">
        <f t="shared" si="19"/>
        <v>0.90167469069351736</v>
      </c>
      <c r="R45" s="303"/>
      <c r="S45" s="118">
        <v>0.59236111111111112</v>
      </c>
      <c r="T45" s="119">
        <v>0.6630787037037037</v>
      </c>
      <c r="U45" s="110">
        <v>5.8499999999999552</v>
      </c>
      <c r="V45" s="111">
        <v>101.84382565886322</v>
      </c>
      <c r="W45" s="119"/>
      <c r="X45" s="188"/>
      <c r="Y45" s="12"/>
      <c r="Z45" s="197"/>
      <c r="AA45" s="294"/>
      <c r="AB45" s="295"/>
      <c r="AC45" s="12">
        <v>3</v>
      </c>
      <c r="AD45" s="197"/>
      <c r="AE45" s="116">
        <f t="shared" si="20"/>
        <v>-196.65061861296522</v>
      </c>
      <c r="AF45" s="109">
        <f t="shared" si="21"/>
        <v>0.90167469069351736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23.285714285714285</v>
      </c>
      <c r="J55" s="136">
        <f t="shared" si="24"/>
        <v>2000</v>
      </c>
      <c r="K55" s="137">
        <f t="shared" ref="K55" si="25">J55/I55</f>
        <v>85.889570552147248</v>
      </c>
      <c r="L55" s="135">
        <f t="shared" ref="L55:M55" si="26">AVERAGE(L39:L54)</f>
        <v>23.285714285714285</v>
      </c>
      <c r="M55" s="136">
        <f t="shared" si="26"/>
        <v>1805.7481624222096</v>
      </c>
      <c r="N55" s="137">
        <f t="shared" ref="N55:N63" si="27">M55/L55</f>
        <v>77.547467097886312</v>
      </c>
      <c r="O55" s="138">
        <f t="shared" ref="O55:O63" si="28">L55-I55</f>
        <v>0</v>
      </c>
      <c r="P55" s="139">
        <f t="shared" ref="P55:P63" si="29">N55-K55</f>
        <v>-8.3421034542609362</v>
      </c>
      <c r="Q55" s="140">
        <f t="shared" ref="Q55:Q63" si="30">N55/K55</f>
        <v>0.9028740812111048</v>
      </c>
      <c r="R55" s="304"/>
      <c r="S55" s="141">
        <v>0.16666666666666666</v>
      </c>
      <c r="T55" s="142">
        <v>0.6630787037037037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14</v>
      </c>
      <c r="AD55" s="190">
        <f>SUM(AD39:AD54)</f>
        <v>0</v>
      </c>
      <c r="AE55" s="167">
        <f t="shared" ref="AE55:AE63" si="31">M55-J55</f>
        <v>-194.25183757779041</v>
      </c>
      <c r="AF55" s="140">
        <f t="shared" ref="AF55:AF63" si="32">M55/J55</f>
        <v>0.9028740812111048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2022</v>
      </c>
      <c r="G56" s="147">
        <f t="shared" ref="G56:G63" si="33">E56*F56</f>
        <v>58354.92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3192.4829075900921</v>
      </c>
      <c r="N56" s="151">
        <f t="shared" si="27"/>
        <v>177.36016153278288</v>
      </c>
      <c r="O56" s="153">
        <f t="shared" si="28"/>
        <v>0</v>
      </c>
      <c r="P56" s="154">
        <f t="shared" si="29"/>
        <v>-22.639838467217118</v>
      </c>
      <c r="Q56" s="155">
        <f t="shared" si="30"/>
        <v>0.88680080766391445</v>
      </c>
      <c r="R56" s="302">
        <f>Q72</f>
        <v>0.89990396882694823</v>
      </c>
      <c r="S56" s="156">
        <v>0.20833333333333334</v>
      </c>
      <c r="T56" s="157">
        <v>0.23472222222222222</v>
      </c>
      <c r="U56" s="158"/>
      <c r="V56" s="159">
        <v>38.001769629388797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-407.51709240990795</v>
      </c>
      <c r="AF56" s="155">
        <f t="shared" si="32"/>
        <v>0.88680080766391445</v>
      </c>
      <c r="AG56" s="307">
        <f>AF72</f>
        <v>0.89990396882694834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2391</v>
      </c>
      <c r="G57" s="102">
        <f t="shared" si="33"/>
        <v>85812.99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3194.2687488469487</v>
      </c>
      <c r="N57" s="105">
        <f t="shared" si="27"/>
        <v>177.45937493594158</v>
      </c>
      <c r="O57" s="107">
        <f t="shared" si="28"/>
        <v>0</v>
      </c>
      <c r="P57" s="108">
        <f t="shared" si="29"/>
        <v>-22.540625064058418</v>
      </c>
      <c r="Q57" s="109">
        <f t="shared" si="30"/>
        <v>0.88729687467970786</v>
      </c>
      <c r="R57" s="303"/>
      <c r="S57" s="46">
        <v>0.23819444444444443</v>
      </c>
      <c r="T57" s="47">
        <v>0.26937499999999998</v>
      </c>
      <c r="U57" s="110">
        <v>4.9999999999999822</v>
      </c>
      <c r="V57" s="111">
        <v>44.911687550330718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-405.73125115305129</v>
      </c>
      <c r="AF57" s="109">
        <f t="shared" si="32"/>
        <v>0.88729687467970797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1953</v>
      </c>
      <c r="G58" s="102">
        <f t="shared" si="33"/>
        <v>71733.689999999988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3193.2966439870079</v>
      </c>
      <c r="N58" s="105">
        <f t="shared" si="27"/>
        <v>152.06174495176228</v>
      </c>
      <c r="O58" s="107">
        <f t="shared" si="28"/>
        <v>0</v>
      </c>
      <c r="P58" s="108">
        <f t="shared" si="29"/>
        <v>-19.366826476809138</v>
      </c>
      <c r="Q58" s="109">
        <f t="shared" si="30"/>
        <v>0.88702684555194666</v>
      </c>
      <c r="R58" s="303"/>
      <c r="S58" s="46">
        <v>0.27291666666666664</v>
      </c>
      <c r="T58" s="47">
        <v>0.2983912037037037</v>
      </c>
      <c r="U58" s="110">
        <v>5.0999999999999979</v>
      </c>
      <c r="V58" s="111">
        <v>36.695619938927528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-406.70335601299212</v>
      </c>
      <c r="AF58" s="109">
        <f t="shared" si="32"/>
        <v>0.88702684555194666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1300</v>
      </c>
      <c r="G59" s="102">
        <f t="shared" si="33"/>
        <v>57148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3266.9970040511485</v>
      </c>
      <c r="N59" s="105">
        <f t="shared" si="27"/>
        <v>142.04334800222384</v>
      </c>
      <c r="O59" s="107">
        <f t="shared" si="28"/>
        <v>0</v>
      </c>
      <c r="P59" s="108">
        <f t="shared" si="29"/>
        <v>-14.478391128210944</v>
      </c>
      <c r="Q59" s="109">
        <f t="shared" si="30"/>
        <v>0.90749916779198558</v>
      </c>
      <c r="R59" s="303"/>
      <c r="S59" s="46">
        <v>0.30208333333333331</v>
      </c>
      <c r="T59" s="47">
        <v>0.31865740740740739</v>
      </c>
      <c r="U59" s="110">
        <v>5.3166666666666451</v>
      </c>
      <c r="V59" s="111">
        <v>23.87513667850882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-333.00299594885155</v>
      </c>
      <c r="AF59" s="199">
        <f t="shared" si="32"/>
        <v>0.90749916779198569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1053</v>
      </c>
      <c r="G60" s="102">
        <f t="shared" si="33"/>
        <v>49417.29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3266.1708059526977</v>
      </c>
      <c r="N60" s="105">
        <f t="shared" si="27"/>
        <v>142.00742634576946</v>
      </c>
      <c r="O60" s="107">
        <f t="shared" si="28"/>
        <v>0</v>
      </c>
      <c r="P60" s="108">
        <f t="shared" si="29"/>
        <v>-14.514312784665321</v>
      </c>
      <c r="Q60" s="109">
        <f t="shared" si="30"/>
        <v>0.90726966832019373</v>
      </c>
      <c r="R60" s="303"/>
      <c r="S60" s="46">
        <v>0.32222222222222219</v>
      </c>
      <c r="T60" s="47">
        <v>0.33564814814814814</v>
      </c>
      <c r="U60" s="110">
        <v>5.1333333333333098</v>
      </c>
      <c r="V60" s="111">
        <v>19.343752593971047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-333.82919404730228</v>
      </c>
      <c r="AF60" s="199">
        <f t="shared" si="32"/>
        <v>0.90726966832019385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3634</v>
      </c>
      <c r="G61" s="120">
        <f t="shared" si="33"/>
        <v>133476.81999999998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3266.4181917882188</v>
      </c>
      <c r="N61" s="105">
        <f t="shared" si="27"/>
        <v>171.91674693622204</v>
      </c>
      <c r="O61" s="107">
        <f t="shared" si="28"/>
        <v>0</v>
      </c>
      <c r="P61" s="108">
        <f t="shared" si="29"/>
        <v>-17.556937274304289</v>
      </c>
      <c r="Q61" s="109">
        <f t="shared" si="30"/>
        <v>0.9073383866078385</v>
      </c>
      <c r="R61" s="303"/>
      <c r="S61" s="46">
        <v>0.33888888888888885</v>
      </c>
      <c r="T61" s="119">
        <v>0.38524305555555549</v>
      </c>
      <c r="U61" s="110">
        <v>4.6666666666666234</v>
      </c>
      <c r="V61" s="111">
        <v>66.752016183400201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-333.58180821178121</v>
      </c>
      <c r="AF61" s="199">
        <f t="shared" si="32"/>
        <v>0.9073383866078385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5546</v>
      </c>
      <c r="G62" s="120">
        <f t="shared" si="33"/>
        <v>213410.08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19</v>
      </c>
      <c r="M62" s="104">
        <f t="shared" si="34"/>
        <v>3268.8</v>
      </c>
      <c r="N62" s="105">
        <f t="shared" si="27"/>
        <v>172.04210526315791</v>
      </c>
      <c r="O62" s="122">
        <f t="shared" si="28"/>
        <v>0</v>
      </c>
      <c r="P62" s="123">
        <f t="shared" si="29"/>
        <v>-17.431578947368422</v>
      </c>
      <c r="Q62" s="124">
        <f t="shared" si="30"/>
        <v>0.90800000000000003</v>
      </c>
      <c r="R62" s="303"/>
      <c r="S62" s="46">
        <v>0.3881944444444444</v>
      </c>
      <c r="T62" s="119">
        <v>0.45887731481481475</v>
      </c>
      <c r="U62" s="110">
        <v>5</v>
      </c>
      <c r="V62" s="111">
        <v>101.79882525697504</v>
      </c>
      <c r="W62" s="112">
        <v>0.45887731481481475</v>
      </c>
      <c r="X62" s="115">
        <v>0.49722222222222212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6747</v>
      </c>
      <c r="G63" s="120">
        <f t="shared" si="33"/>
        <v>255036.59999999998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3268.7999999999997</v>
      </c>
      <c r="N63" s="105">
        <f t="shared" si="27"/>
        <v>163.44</v>
      </c>
      <c r="O63" s="122">
        <f t="shared" si="28"/>
        <v>0</v>
      </c>
      <c r="P63" s="123">
        <f t="shared" si="29"/>
        <v>-16.560000000000002</v>
      </c>
      <c r="Q63" s="124">
        <f t="shared" si="30"/>
        <v>0.90800000000000003</v>
      </c>
      <c r="R63" s="303"/>
      <c r="S63" s="46">
        <v>0.49722222222222212</v>
      </c>
      <c r="T63" s="119">
        <v>0.58321759259259254</v>
      </c>
      <c r="U63" s="110">
        <v>55.216666666666612</v>
      </c>
      <c r="V63" s="111">
        <v>123.84361233480176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-331.20000000000027</v>
      </c>
      <c r="AF63" s="199">
        <f t="shared" si="32"/>
        <v>0.90799999999999992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20.125</v>
      </c>
      <c r="M72" s="136">
        <f t="shared" si="38"/>
        <v>3239.6542877770139</v>
      </c>
      <c r="N72" s="137">
        <f>M72/L72</f>
        <v>160.97661057277088</v>
      </c>
      <c r="O72" s="138">
        <f>L72-I72</f>
        <v>0</v>
      </c>
      <c r="P72" s="139">
        <f>N72-K72</f>
        <v>-17.905377004868882</v>
      </c>
      <c r="Q72" s="140">
        <f>N72/K72</f>
        <v>0.89990396882694823</v>
      </c>
      <c r="R72" s="304"/>
      <c r="S72" s="141">
        <v>0.20833333333333334</v>
      </c>
      <c r="T72" s="142">
        <v>0.58321759259259254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-360.34571222298609</v>
      </c>
      <c r="AF72" s="140">
        <f>M72/J72</f>
        <v>0.89990396882694834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996</v>
      </c>
      <c r="G73" s="120">
        <f t="shared" ref="G73:G74" si="39">E73*F73</f>
        <v>23455.8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2257.2201644204379</v>
      </c>
      <c r="N73" s="105">
        <f>M73/L73</f>
        <v>376.20336073673963</v>
      </c>
      <c r="O73" s="107">
        <f>L73-I73</f>
        <v>0</v>
      </c>
      <c r="P73" s="108">
        <f>N73-K73</f>
        <v>-40.46330592992706</v>
      </c>
      <c r="Q73" s="109">
        <f>N73/K73</f>
        <v>0.90288806576817504</v>
      </c>
      <c r="R73" s="302">
        <f>Q89</f>
        <v>0.90537177878318931</v>
      </c>
      <c r="S73" s="46">
        <v>0.40902777777777771</v>
      </c>
      <c r="T73" s="119">
        <v>0.42740740740740735</v>
      </c>
      <c r="U73" s="110">
        <v>4.7499999999999432</v>
      </c>
      <c r="V73" s="111">
        <v>26.475042595299481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-242.77983557956213</v>
      </c>
      <c r="AF73" s="155">
        <f>M73/J73</f>
        <v>0.90288806576817515</v>
      </c>
      <c r="AG73" s="307">
        <f>AF89</f>
        <v>0.90537177878318942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1104</v>
      </c>
      <c r="G74" s="120">
        <f t="shared" si="39"/>
        <v>29863.200000000001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2969.4911144949142</v>
      </c>
      <c r="N74" s="105">
        <f>M74/L74</f>
        <v>593.89822289898279</v>
      </c>
      <c r="O74" s="122">
        <f>L74-I74</f>
        <v>0</v>
      </c>
      <c r="P74" s="123">
        <f>N74-K74</f>
        <v>-60.701777101017228</v>
      </c>
      <c r="Q74" s="124">
        <f>N74/K74</f>
        <v>0.90726890146499051</v>
      </c>
      <c r="R74" s="303"/>
      <c r="S74" s="46">
        <v>0.43124999999999991</v>
      </c>
      <c r="T74" s="119">
        <v>0.446736111111111</v>
      </c>
      <c r="U74" s="110">
        <v>5.5333333333332924</v>
      </c>
      <c r="V74" s="111">
        <v>22.306852401970183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-303.5088855050858</v>
      </c>
      <c r="AF74" s="109">
        <f>M74/J74</f>
        <v>0.90726890146499062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2613.3556394576763</v>
      </c>
      <c r="N89" s="137">
        <f>M89/L89</f>
        <v>475.15557081048661</v>
      </c>
      <c r="O89" s="138">
        <f>L89-I89</f>
        <v>0</v>
      </c>
      <c r="P89" s="139">
        <f>N89-K89</f>
        <v>-49.662611007695261</v>
      </c>
      <c r="Q89" s="140">
        <f>N89/K89</f>
        <v>0.90537177878318931</v>
      </c>
      <c r="R89" s="304"/>
      <c r="S89" s="141">
        <v>0.25</v>
      </c>
      <c r="T89" s="142">
        <v>0.446736111111111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-273.14436054232374</v>
      </c>
      <c r="AF89" s="140">
        <f>M89/J89</f>
        <v>0.90537177878318942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2408</v>
      </c>
      <c r="G90" s="147">
        <f t="shared" ref="G90:G91" si="43">E90*F90</f>
        <v>37348.080000000002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3794.2800000000011</v>
      </c>
      <c r="N90" s="151">
        <f>M90/L90</f>
        <v>632.38000000000022</v>
      </c>
      <c r="O90" s="153">
        <f>L90-I90</f>
        <v>0</v>
      </c>
      <c r="P90" s="154">
        <f>N90-K90</f>
        <v>-67.619999999999777</v>
      </c>
      <c r="Q90" s="155">
        <f>N90/K90</f>
        <v>0.90340000000000031</v>
      </c>
      <c r="R90" s="302">
        <f>Q106</f>
        <v>0.90337877458192373</v>
      </c>
      <c r="S90" s="156">
        <v>0.25</v>
      </c>
      <c r="T90" s="157">
        <v>0.27643518518518517</v>
      </c>
      <c r="U90" s="158"/>
      <c r="V90" s="159">
        <v>38.078370599955711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-405.71999999999889</v>
      </c>
      <c r="AF90" s="155">
        <f>M90/J90</f>
        <v>0.90340000000000031</v>
      </c>
      <c r="AG90" s="307">
        <f>AF106</f>
        <v>0.90337877458192362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2448</v>
      </c>
      <c r="G91" s="102">
        <f t="shared" si="43"/>
        <v>36744.479999999996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3794.101706488158</v>
      </c>
      <c r="N91" s="105">
        <f>M91/L91</f>
        <v>632.35028441469296</v>
      </c>
      <c r="O91" s="107">
        <f>L91-I91</f>
        <v>0</v>
      </c>
      <c r="P91" s="108">
        <f>N91-K91</f>
        <v>-67.649715585307035</v>
      </c>
      <c r="Q91" s="109">
        <f>N91/K91</f>
        <v>0.90335754916384714</v>
      </c>
      <c r="R91" s="303"/>
      <c r="S91" s="46">
        <v>0.28055555555555556</v>
      </c>
      <c r="T91" s="47">
        <v>0.30743055555555554</v>
      </c>
      <c r="U91" s="110">
        <v>5.9333333333333549</v>
      </c>
      <c r="V91" s="111">
        <v>38.712720786800666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-405.89829351184198</v>
      </c>
      <c r="AF91" s="109">
        <f>M91/J91</f>
        <v>0.90335754916384714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3794.1908532440793</v>
      </c>
      <c r="N106" s="137">
        <f>M106/L106</f>
        <v>632.36514220734659</v>
      </c>
      <c r="O106" s="138">
        <f>L106-I106</f>
        <v>0</v>
      </c>
      <c r="P106" s="139">
        <f>N106-K106</f>
        <v>-67.634857792653406</v>
      </c>
      <c r="Q106" s="140">
        <f>N106/K106</f>
        <v>0.90337877458192373</v>
      </c>
      <c r="R106" s="304"/>
      <c r="S106" s="141">
        <v>0.25</v>
      </c>
      <c r="T106" s="142">
        <v>0.30743055555555554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-405.80914675592066</v>
      </c>
      <c r="AF106" s="140">
        <f>M106/J106</f>
        <v>0.90337877458192362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1800</v>
      </c>
      <c r="G107" s="147">
        <f t="shared" ref="G107:G109" si="47">E107*F107</f>
        <v>104706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1802.8029369523006</v>
      </c>
      <c r="N107" s="151">
        <f>M107/L107</f>
        <v>106.04723158542944</v>
      </c>
      <c r="O107" s="153">
        <f>L107-I107</f>
        <v>-1</v>
      </c>
      <c r="P107" s="154">
        <f>N107-K107</f>
        <v>-5.0638795256816707</v>
      </c>
      <c r="Q107" s="155">
        <f>N107/K107</f>
        <v>0.95442508426886496</v>
      </c>
      <c r="R107" s="302">
        <f>Q123</f>
        <v>0.94979726567555001</v>
      </c>
      <c r="S107" s="156">
        <v>0.70833333333333337</v>
      </c>
      <c r="T107" s="157">
        <v>0.74993055555555554</v>
      </c>
      <c r="U107" s="158"/>
      <c r="V107" s="159">
        <v>59.906714031971603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-197.19706304769943</v>
      </c>
      <c r="AF107" s="155">
        <f>M107/J107</f>
        <v>0.90140146847615032</v>
      </c>
      <c r="AG107" s="307">
        <f>AF123</f>
        <v>0.90150248945475953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1768</v>
      </c>
      <c r="G108" s="102">
        <f t="shared" si="47"/>
        <v>89584.56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1802.5301455468198</v>
      </c>
      <c r="N108" s="105">
        <f>M108/L108</f>
        <v>94.870007660358937</v>
      </c>
      <c r="O108" s="107">
        <f>L108-I108</f>
        <v>-1</v>
      </c>
      <c r="P108" s="108">
        <f>N108-K108</f>
        <v>-5.1299923396410634</v>
      </c>
      <c r="Q108" s="109">
        <f>N108/K108</f>
        <v>0.94870007660358935</v>
      </c>
      <c r="R108" s="303"/>
      <c r="S108" s="46">
        <v>0.75277777777777777</v>
      </c>
      <c r="T108" s="47">
        <v>0.79364583333333327</v>
      </c>
      <c r="U108" s="110">
        <v>5</v>
      </c>
      <c r="V108" s="111">
        <v>58.850610771793399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-197.46985445318023</v>
      </c>
      <c r="AF108" s="109">
        <f>M108/J108</f>
        <v>0.90126507277340984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1828</v>
      </c>
      <c r="G109" s="102">
        <f t="shared" si="47"/>
        <v>104744.4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1803.6818542294363</v>
      </c>
      <c r="N109" s="105">
        <f>M109/L109</f>
        <v>90.18409271147182</v>
      </c>
      <c r="O109" s="107">
        <f>L109-I109</f>
        <v>-1</v>
      </c>
      <c r="P109" s="108">
        <f>N109-K109</f>
        <v>-5.054002526623421</v>
      </c>
      <c r="Q109" s="109">
        <f>N109/K109</f>
        <v>0.94693297347045413</v>
      </c>
      <c r="R109" s="303"/>
      <c r="S109" s="46">
        <v>0.79652777777777772</v>
      </c>
      <c r="T109" s="47">
        <v>0.83875</v>
      </c>
      <c r="U109" s="110">
        <v>5</v>
      </c>
      <c r="V109" s="111">
        <v>60.808950172011997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-196.31814577056366</v>
      </c>
      <c r="AF109" s="109">
        <f>M109/J109</f>
        <v>0.90184092711471819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1803.004978909519</v>
      </c>
      <c r="N123" s="137">
        <f>M123/L123</f>
        <v>96.589552441581361</v>
      </c>
      <c r="O123" s="138">
        <f>L123-I123</f>
        <v>-1</v>
      </c>
      <c r="P123" s="139">
        <f>N123-K123</f>
        <v>-5.1053628126559261</v>
      </c>
      <c r="Q123" s="140">
        <f>N123/K123</f>
        <v>0.94979726567555001</v>
      </c>
      <c r="R123" s="304"/>
      <c r="S123" s="141">
        <v>0.70833333333333337</v>
      </c>
      <c r="T123" s="142">
        <v>0.83875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-196.99502109048103</v>
      </c>
      <c r="AF123" s="140">
        <f>M123/J123</f>
        <v>0.90150248945475953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2163</v>
      </c>
      <c r="G124" s="147">
        <f t="shared" ref="G124:G126" si="55">E124*F124</f>
        <v>102958.8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1806.9015390423551</v>
      </c>
      <c r="N124" s="151">
        <f>M124/L124</f>
        <v>78.560936480102399</v>
      </c>
      <c r="O124" s="153">
        <f>L124-I124</f>
        <v>0</v>
      </c>
      <c r="P124" s="154">
        <f>N124-K124</f>
        <v>-8.3955852590280386</v>
      </c>
      <c r="Q124" s="155">
        <f>N124/K124</f>
        <v>0.90345076952117753</v>
      </c>
      <c r="R124" s="302">
        <f>Q140</f>
        <v>0.90291447055111351</v>
      </c>
      <c r="S124" s="156">
        <v>0.70833333333333337</v>
      </c>
      <c r="T124" s="157">
        <v>0.75820601851851854</v>
      </c>
      <c r="U124" s="158"/>
      <c r="V124" s="159">
        <v>71.824610913100713</v>
      </c>
      <c r="W124" s="96"/>
      <c r="X124" s="97"/>
      <c r="Y124" s="195"/>
      <c r="Z124" s="196"/>
      <c r="AA124" s="305"/>
      <c r="AB124" s="306"/>
      <c r="AC124" s="195">
        <v>2</v>
      </c>
      <c r="AD124" s="196"/>
      <c r="AE124" s="114">
        <f>M124-J124</f>
        <v>-193.09846095764487</v>
      </c>
      <c r="AF124" s="155">
        <f>M124/J124</f>
        <v>0.90345076952117753</v>
      </c>
      <c r="AG124" s="374">
        <f>AF140</f>
        <v>0.90291447055111362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1755</v>
      </c>
      <c r="G125" s="102">
        <f t="shared" si="55"/>
        <v>99806.849999999991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1806.4185642727768</v>
      </c>
      <c r="N125" s="105">
        <f>M125/L125</f>
        <v>78.539937577077254</v>
      </c>
      <c r="O125" s="107">
        <f>L125-I125</f>
        <v>0</v>
      </c>
      <c r="P125" s="108">
        <f>N125-K125</f>
        <v>-8.4165841620531836</v>
      </c>
      <c r="Q125" s="109">
        <f>N125/K125</f>
        <v>0.9032092821363884</v>
      </c>
      <c r="R125" s="303"/>
      <c r="S125" s="46">
        <v>0.76111111111111118</v>
      </c>
      <c r="T125" s="47">
        <v>0.80158564814814826</v>
      </c>
      <c r="U125" s="110">
        <v>5</v>
      </c>
      <c r="V125" s="111">
        <v>58.292137870267844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-193.58143572722315</v>
      </c>
      <c r="AF125" s="109">
        <f>M125/J125</f>
        <v>0.9032092821363884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2443</v>
      </c>
      <c r="G126" s="102">
        <f t="shared" si="55"/>
        <v>138737.97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1804.1667199915503</v>
      </c>
      <c r="N126" s="105">
        <f>M126/L126</f>
        <v>78.442031303980443</v>
      </c>
      <c r="O126" s="107">
        <f>L126-I126</f>
        <v>0</v>
      </c>
      <c r="P126" s="108">
        <f>N126-K126</f>
        <v>-8.5144904351499946</v>
      </c>
      <c r="Q126" s="109">
        <f>N126/K126</f>
        <v>0.90208335999577505</v>
      </c>
      <c r="R126" s="303"/>
      <c r="S126" s="46">
        <v>0.80486111111111114</v>
      </c>
      <c r="T126" s="47">
        <v>0.86127314814814815</v>
      </c>
      <c r="U126" s="110">
        <v>4.7166666666665513</v>
      </c>
      <c r="V126" s="111">
        <v>81.245263187587511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-195.83328000844972</v>
      </c>
      <c r="AF126" s="109">
        <f>M126/J126</f>
        <v>0.90208335999577516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1805.8289411022272</v>
      </c>
      <c r="N140" s="137">
        <f>M140/L140</f>
        <v>78.514301787053355</v>
      </c>
      <c r="O140" s="138">
        <f>L140-I140</f>
        <v>0</v>
      </c>
      <c r="P140" s="139">
        <f>N140-K140</f>
        <v>-8.4422199520770818</v>
      </c>
      <c r="Q140" s="140">
        <f>N140/K140</f>
        <v>0.90291447055111351</v>
      </c>
      <c r="R140" s="304"/>
      <c r="S140" s="141">
        <v>0.70833333333333337</v>
      </c>
      <c r="T140" s="142">
        <v>0.86127314814814815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5</v>
      </c>
      <c r="AD140" s="179">
        <f t="shared" ref="AD140" si="62">SUM(AD124:AD139)</f>
        <v>0</v>
      </c>
      <c r="AE140" s="167">
        <f>M140-J140</f>
        <v>-194.17105889777281</v>
      </c>
      <c r="AF140" s="140">
        <f>M140/J140</f>
        <v>0.90291447055111362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16" priority="2" operator="greaterThan">
      <formula>0</formula>
    </cfRule>
  </conditionalFormatting>
  <conditionalFormatting sqref="P5:P140 AE5:AE140">
    <cfRule type="cellIs" dxfId="515" priority="5" operator="lessThan">
      <formula>0</formula>
    </cfRule>
  </conditionalFormatting>
  <conditionalFormatting sqref="Q5:Q140 AF5:AF140">
    <cfRule type="cellIs" dxfId="514" priority="3" operator="greaterThan">
      <formula>1</formula>
    </cfRule>
    <cfRule type="cellIs" dxfId="513" priority="4" operator="lessThan">
      <formula>0.8</formula>
    </cfRule>
  </conditionalFormatting>
  <conditionalFormatting sqref="AG5 R5:R140 AG107:AG124">
    <cfRule type="cellIs" dxfId="512" priority="6" operator="lessThan">
      <formula>0.8</formula>
    </cfRule>
  </conditionalFormatting>
  <conditionalFormatting sqref="AG22">
    <cfRule type="cellIs" dxfId="511" priority="11" operator="lessThan">
      <formula>0.8</formula>
    </cfRule>
  </conditionalFormatting>
  <conditionalFormatting sqref="AG37">
    <cfRule type="cellIs" dxfId="510" priority="10" operator="lessThan">
      <formula>0.8</formula>
    </cfRule>
  </conditionalFormatting>
  <conditionalFormatting sqref="AG39:AG74">
    <cfRule type="cellIs" dxfId="509" priority="8" operator="lessThan">
      <formula>0.8</formula>
    </cfRule>
  </conditionalFormatting>
  <conditionalFormatting sqref="AG80:AG88">
    <cfRule type="cellIs" dxfId="508" priority="9" operator="lessThan">
      <formula>0.8</formula>
    </cfRule>
  </conditionalFormatting>
  <conditionalFormatting sqref="AG90:AG95">
    <cfRule type="cellIs" dxfId="507" priority="7" operator="lessThan">
      <formula>0.8</formula>
    </cfRule>
  </conditionalFormatting>
  <conditionalFormatting sqref="AG139">
    <cfRule type="cellIs" dxfId="506" priority="1" operator="lessThan">
      <formula>0.8</formula>
    </cfRule>
  </conditionalFormatting>
  <dataValidations count="1">
    <dataValidation type="list" allowBlank="1" showInputMessage="1" showErrorMessage="1" sqref="AA5:AB140" xr:uid="{0F3A8EA7-1EBE-45CE-8E75-4249B29C205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79C8-A283-4106-BE98-6E27F54F7356}">
  <sheetPr>
    <tabColor theme="9" tint="0.59999389629810485"/>
  </sheetPr>
  <dimension ref="B1:AR42"/>
  <sheetViews>
    <sheetView zoomScale="70" zoomScaleNormal="70" workbookViewId="0">
      <selection activeCell="T41" sqref="T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257</v>
      </c>
      <c r="D3" s="278"/>
      <c r="E3" s="3" t="s">
        <v>2</v>
      </c>
      <c r="F3" s="279">
        <f>'0822(18度C)'!D1+'0822(4度C)'!D1</f>
        <v>150801</v>
      </c>
      <c r="G3" s="280"/>
      <c r="H3" s="3" t="s">
        <v>3</v>
      </c>
      <c r="I3" s="281">
        <f>'0822(18度C)'!F1+'0822(4度C)'!F1</f>
        <v>4672768.7700000005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499.91149566854847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'0822(4度C)'!Y2</f>
        <v>0</v>
      </c>
      <c r="P6" s="244">
        <f>'0822(4度C)'!Z2</f>
        <v>0</v>
      </c>
      <c r="Q6" s="244">
        <f>'0822(4度C)'!AC2</f>
        <v>43</v>
      </c>
      <c r="R6" s="244">
        <f>'0822(4度C)'!AD2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452.55058186391261</v>
      </c>
      <c r="F7" s="250" t="e">
        <f>AVERAGE(#REF!,D15:K15)</f>
        <v>#REF!</v>
      </c>
      <c r="G7" s="251">
        <f>AVERAGE(D15:K15)</f>
        <v>252.54480277243644</v>
      </c>
      <c r="H7" s="252"/>
      <c r="I7" s="251">
        <f>AVERAGE(L15:O15)</f>
        <v>87.576157099754425</v>
      </c>
      <c r="J7" s="252"/>
      <c r="K7" s="251">
        <f>AVERAGE(D33:O33)</f>
        <v>674.16356831980761</v>
      </c>
      <c r="L7" s="252"/>
      <c r="M7" s="251">
        <f>AVERAGE(P33:X33)</f>
        <v>713.43347642731146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0.9050202335087526</v>
      </c>
      <c r="F8" s="258" t="e">
        <f>AVERAGE(D16:K16,#REF!)</f>
        <v>#REF!</v>
      </c>
      <c r="G8" s="236">
        <f>AVERAGE(D16:K16)</f>
        <v>0.90066852580574241</v>
      </c>
      <c r="H8" s="237"/>
      <c r="I8" s="236">
        <f>AVERAGE(L16:O16)</f>
        <v>0.92658688325998473</v>
      </c>
      <c r="J8" s="237"/>
      <c r="K8" s="236">
        <f>AVERAGE(D34:O34)</f>
        <v>0.90078605377867282</v>
      </c>
      <c r="L8" s="237"/>
      <c r="M8" s="236">
        <f>AVERAGE(P34:X34)</f>
        <v>0.9049986499177316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76.951352135532332</v>
      </c>
      <c r="F15" s="35">
        <v>94.775278821283081</v>
      </c>
      <c r="G15" s="35">
        <v>77.171333833329257</v>
      </c>
      <c r="H15" s="35">
        <v>158.97443882664066</v>
      </c>
      <c r="I15" s="35">
        <v>475.1712708104867</v>
      </c>
      <c r="J15" s="35">
        <v>632.22514220734661</v>
      </c>
      <c r="K15" s="36" t="s">
        <v>42</v>
      </c>
      <c r="L15" s="34" t="s">
        <v>42</v>
      </c>
      <c r="M15" s="205">
        <v>96.646708064629394</v>
      </c>
      <c r="N15" s="35">
        <v>78.505606134879457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0.90269855389759079</v>
      </c>
      <c r="F16" s="42">
        <f t="shared" si="0"/>
        <v>0.90368863178685999</v>
      </c>
      <c r="G16" s="42">
        <f t="shared" si="0"/>
        <v>0.90033222805550794</v>
      </c>
      <c r="H16" s="42">
        <f t="shared" si="0"/>
        <v>0.88871127260726202</v>
      </c>
      <c r="I16" s="42">
        <f t="shared" si="0"/>
        <v>0.90540169390530978</v>
      </c>
      <c r="J16" s="42">
        <f t="shared" si="0"/>
        <v>0.90317877458192375</v>
      </c>
      <c r="K16" s="43" t="s">
        <v>42</v>
      </c>
      <c r="L16" s="41" t="s">
        <v>42</v>
      </c>
      <c r="M16" s="44">
        <f>M15/M14</f>
        <v>0.95035929596885571</v>
      </c>
      <c r="N16" s="42">
        <f>N15/N14</f>
        <v>0.90281447055111375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0.59289351851851846</v>
      </c>
      <c r="F18" s="47">
        <v>0.5199189814814813</v>
      </c>
      <c r="G18" s="47">
        <v>0.56503472222222217</v>
      </c>
      <c r="H18" s="47">
        <v>0.55974537037037031</v>
      </c>
      <c r="I18" s="47">
        <v>0.39790509259259255</v>
      </c>
      <c r="J18" s="47">
        <v>0.29184027777777777</v>
      </c>
      <c r="K18" s="47" t="s">
        <v>42</v>
      </c>
      <c r="L18" s="46" t="s">
        <v>42</v>
      </c>
      <c r="M18" s="48">
        <v>0.81855324074074076</v>
      </c>
      <c r="N18" s="47">
        <v>0.84027777777777779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6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287.4783310973927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757.2899318364274</v>
      </c>
      <c r="N33" s="35">
        <v>851.62858351617228</v>
      </c>
      <c r="O33" s="35">
        <v>800.25742682923783</v>
      </c>
      <c r="P33" s="34">
        <v>438.66169980462649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651.07762800044338</v>
      </c>
      <c r="W33" s="35">
        <v>987.5929872688148</v>
      </c>
      <c r="X33" s="37">
        <v>776.40159063536089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0.87840601168647769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0.91792719010476054</v>
      </c>
      <c r="N34" s="42">
        <f>N33/N32</f>
        <v>0.90511250422008638</v>
      </c>
      <c r="O34" s="42">
        <f>O33/O32</f>
        <v>0.90169850910336657</v>
      </c>
      <c r="P34" s="41">
        <f>P33/P32</f>
        <v>0.89357012923164647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0.91818639846216388</v>
      </c>
      <c r="W34" s="42">
        <f>W33/W32</f>
        <v>0.90962511985285566</v>
      </c>
      <c r="X34" s="45">
        <f>X33/X32</f>
        <v>0.8986129521242604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0.30902777777777773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0.72986111111111107</v>
      </c>
      <c r="X35" s="49">
        <v>0.73680555555555549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0.39790509259259255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0.37659722222222214</v>
      </c>
      <c r="N36" s="47">
        <v>0.45901620370370377</v>
      </c>
      <c r="O36" s="47">
        <v>0.4322800925925927</v>
      </c>
      <c r="P36" s="46">
        <v>0.7519675925925926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0.84739583333333324</v>
      </c>
      <c r="W36" s="47">
        <v>1.0748379629629627</v>
      </c>
      <c r="X36" s="49">
        <v>1.086608796296296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52B6-65D2-42A9-8A57-FC1B2D4260D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84512</v>
      </c>
      <c r="E1" s="87" t="s">
        <v>3</v>
      </c>
      <c r="F1" s="88">
        <f>SUM(G5:G140)</f>
        <v>1634160.7900000003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46256</v>
      </c>
      <c r="B2" s="348"/>
      <c r="C2" s="91" t="s">
        <v>40</v>
      </c>
      <c r="D2" s="92">
        <f>AVERAGE(N21,N38,N55,N72,N89,N106,N123,N140)</f>
        <v>693.79852237355942</v>
      </c>
      <c r="E2" s="92" t="s">
        <v>91</v>
      </c>
      <c r="F2" s="93">
        <f>F1/D1</f>
        <v>19.336434944149946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1372</v>
      </c>
      <c r="G5" s="147">
        <f t="shared" ref="G5:G9" si="0">E5*F5</f>
        <v>35178.080000000002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3219.7695511531833</v>
      </c>
      <c r="N5" s="151">
        <f>M5/L5</f>
        <v>321.97695511531833</v>
      </c>
      <c r="O5" s="153">
        <f>L5-I5</f>
        <v>0</v>
      </c>
      <c r="P5" s="154">
        <f>N5-K5</f>
        <v>-38.023044884681667</v>
      </c>
      <c r="Q5" s="155">
        <f>N5/K5</f>
        <v>0.89438043087588426</v>
      </c>
      <c r="R5" s="302">
        <f>Q21</f>
        <v>0.87840601168647769</v>
      </c>
      <c r="S5" s="156">
        <v>0.25</v>
      </c>
      <c r="T5" s="157">
        <v>0.26775462962962965</v>
      </c>
      <c r="U5" s="158"/>
      <c r="V5" s="159">
        <v>25.567047172837729</v>
      </c>
      <c r="W5" s="160"/>
      <c r="X5" s="161"/>
      <c r="Y5" s="305"/>
      <c r="Z5" s="306"/>
      <c r="AA5" s="114">
        <f>M5-J5</f>
        <v>-380.23044884681667</v>
      </c>
      <c r="AB5" s="155">
        <f>M5/J5</f>
        <v>0.89438043087588426</v>
      </c>
      <c r="AC5" s="307">
        <f>AB21</f>
        <v>0.87840601168647769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2116</v>
      </c>
      <c r="G6" s="102">
        <f t="shared" si="0"/>
        <v>62464.32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3158.6118846915065</v>
      </c>
      <c r="N6" s="105">
        <f>M6/L6</f>
        <v>287.14653497195513</v>
      </c>
      <c r="O6" s="107">
        <f>L6-I6</f>
        <v>0</v>
      </c>
      <c r="P6" s="108">
        <f>N6-K6</f>
        <v>-40.126192300772118</v>
      </c>
      <c r="Q6" s="109">
        <f>N6/K6</f>
        <v>0.87739219019208514</v>
      </c>
      <c r="R6" s="303"/>
      <c r="S6" s="46">
        <v>0.27083333333333331</v>
      </c>
      <c r="T6" s="47">
        <v>0.29873842592592592</v>
      </c>
      <c r="U6" s="110">
        <v>5</v>
      </c>
      <c r="V6" s="111">
        <v>40.19487187245857</v>
      </c>
      <c r="W6" s="112"/>
      <c r="X6" s="115"/>
      <c r="Y6" s="294"/>
      <c r="Z6" s="295"/>
      <c r="AA6" s="116">
        <f>M6-J6</f>
        <v>-441.38811530849352</v>
      </c>
      <c r="AB6" s="109">
        <f>M6/J6</f>
        <v>0.87739219019208514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2525</v>
      </c>
      <c r="G7" s="102">
        <f t="shared" si="0"/>
        <v>75371.25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3155.5884917624139</v>
      </c>
      <c r="N7" s="105">
        <f>M7/L7</f>
        <v>286.87168106931034</v>
      </c>
      <c r="O7" s="107">
        <f>L7-I7</f>
        <v>0</v>
      </c>
      <c r="P7" s="108">
        <f>N7-K7</f>
        <v>-40.401046203416911</v>
      </c>
      <c r="Q7" s="109">
        <f>N7/K7</f>
        <v>0.87655235882289273</v>
      </c>
      <c r="R7" s="303"/>
      <c r="S7" s="46">
        <v>0.30277777777777776</v>
      </c>
      <c r="T7" s="47">
        <v>0.33611111111111108</v>
      </c>
      <c r="U7" s="110">
        <v>5.8166666666666433</v>
      </c>
      <c r="V7" s="111">
        <v>48.01006227379996</v>
      </c>
      <c r="W7" s="112"/>
      <c r="X7" s="115"/>
      <c r="Y7" s="294"/>
      <c r="Z7" s="295"/>
      <c r="AA7" s="116">
        <f>M7-J7</f>
        <v>-444.41150823758608</v>
      </c>
      <c r="AB7" s="109">
        <f>M7/J7</f>
        <v>0.87655235882289273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641</v>
      </c>
      <c r="G8" s="102">
        <f t="shared" si="0"/>
        <v>19230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3155.6353050102275</v>
      </c>
      <c r="N8" s="105">
        <f>M8/L8</f>
        <v>286.87593681911159</v>
      </c>
      <c r="O8" s="107">
        <f>L8-I8</f>
        <v>0</v>
      </c>
      <c r="P8" s="108">
        <f>N8-K8</f>
        <v>-40.396790453615665</v>
      </c>
      <c r="Q8" s="109">
        <f>N8/K8</f>
        <v>0.87656536250284101</v>
      </c>
      <c r="R8" s="303"/>
      <c r="S8" s="46">
        <v>0.34027777777777773</v>
      </c>
      <c r="T8" s="47">
        <v>0.34873842592592585</v>
      </c>
      <c r="U8" s="110">
        <v>5.9999999999999787</v>
      </c>
      <c r="V8" s="111">
        <v>12.187720152242164</v>
      </c>
      <c r="W8" s="112"/>
      <c r="X8" s="115"/>
      <c r="Y8" s="294"/>
      <c r="Z8" s="295"/>
      <c r="AA8" s="116">
        <f>M8-J8</f>
        <v>-444.36469498977249</v>
      </c>
      <c r="AB8" s="109">
        <f>M8/J8</f>
        <v>0.87656536250284101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954</v>
      </c>
      <c r="G9" s="102">
        <f t="shared" si="0"/>
        <v>27255.78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3121.7029777392677</v>
      </c>
      <c r="N9" s="105">
        <f>M9/L9</f>
        <v>260.14191481160566</v>
      </c>
      <c r="O9" s="107">
        <f>L9-I9</f>
        <v>0</v>
      </c>
      <c r="P9" s="108">
        <f>N9-K9</f>
        <v>-39.858085188394341</v>
      </c>
      <c r="Q9" s="109">
        <f>N9/K9</f>
        <v>0.86713971603868556</v>
      </c>
      <c r="R9" s="303"/>
      <c r="S9" s="46">
        <v>0.3520833333333333</v>
      </c>
      <c r="T9" s="47">
        <v>0.36481481481481476</v>
      </c>
      <c r="U9" s="110">
        <v>4.8166666666667268</v>
      </c>
      <c r="V9" s="111">
        <v>18.336145497562079</v>
      </c>
      <c r="W9" s="112"/>
      <c r="X9" s="115"/>
      <c r="Y9" s="294"/>
      <c r="Z9" s="295"/>
      <c r="AA9" s="116">
        <f>M9-J9</f>
        <v>-478.29702226073232</v>
      </c>
      <c r="AB9" s="109">
        <f>M9/J9</f>
        <v>0.86713971603868545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3162.2616420713198</v>
      </c>
      <c r="N21" s="137">
        <f>M21/L21</f>
        <v>287.4783310973927</v>
      </c>
      <c r="O21" s="138">
        <f>L21-I21</f>
        <v>0</v>
      </c>
      <c r="P21" s="139">
        <f>N21-K21</f>
        <v>-39.794396175334555</v>
      </c>
      <c r="Q21" s="140">
        <f>N21/K21</f>
        <v>0.87840601168647769</v>
      </c>
      <c r="R21" s="304"/>
      <c r="S21" s="141">
        <v>0.25</v>
      </c>
      <c r="T21" s="142">
        <v>0.39790509259259255</v>
      </c>
      <c r="U21" s="143"/>
      <c r="V21" s="165"/>
      <c r="W21" s="166"/>
      <c r="X21" s="137"/>
      <c r="Y21" s="290"/>
      <c r="Z21" s="291"/>
      <c r="AA21" s="167">
        <f>M21-J21</f>
        <v>-437.73835792868022</v>
      </c>
      <c r="AB21" s="140">
        <f>M21/J21</f>
        <v>0.87840601168647769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1793</v>
      </c>
      <c r="G22" s="147">
        <f t="shared" ref="G22:G24" si="5">E22*F22</f>
        <v>33224.29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3028.8918209474568</v>
      </c>
      <c r="N22" s="151">
        <f>M22/L22</f>
        <v>1009.6306069824856</v>
      </c>
      <c r="O22" s="153">
        <f>L22-I22</f>
        <v>0</v>
      </c>
      <c r="P22" s="154">
        <f>N22-K22</f>
        <v>-90.369393017514426</v>
      </c>
      <c r="Q22" s="155">
        <f>N22/K22</f>
        <v>0.91784600634771418</v>
      </c>
      <c r="R22" s="302">
        <f>Q38</f>
        <v>0.91792719010476054</v>
      </c>
      <c r="S22" s="156">
        <v>0.30902777777777773</v>
      </c>
      <c r="T22" s="157">
        <v>0.33369212962962957</v>
      </c>
      <c r="U22" s="158"/>
      <c r="V22" s="111">
        <v>35.517940672555383</v>
      </c>
      <c r="W22" s="160"/>
      <c r="X22" s="161"/>
      <c r="Y22" s="305"/>
      <c r="Z22" s="306"/>
      <c r="AA22" s="114">
        <f>M22-J22</f>
        <v>-271.10817905254316</v>
      </c>
      <c r="AB22" s="155">
        <f>M22/J22</f>
        <v>0.91784600634771418</v>
      </c>
      <c r="AC22" s="307">
        <f>AB38</f>
        <v>0.91792719010476054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506</v>
      </c>
      <c r="G23" s="102">
        <f t="shared" si="5"/>
        <v>11273.68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3031.2198070850141</v>
      </c>
      <c r="N23" s="105">
        <f>M23/L23</f>
        <v>606.24396141700277</v>
      </c>
      <c r="O23" s="107">
        <f>L23-I23</f>
        <v>0</v>
      </c>
      <c r="P23" s="108">
        <f>N23-K23</f>
        <v>-53.756038582997235</v>
      </c>
      <c r="Q23" s="109">
        <f>N23/K23</f>
        <v>0.91855145669242844</v>
      </c>
      <c r="R23" s="303"/>
      <c r="S23" s="46">
        <v>0.33680555555555552</v>
      </c>
      <c r="T23" s="47">
        <v>0.34374999999999994</v>
      </c>
      <c r="U23" s="110">
        <v>5</v>
      </c>
      <c r="V23" s="111">
        <v>10.015769865662044</v>
      </c>
      <c r="W23" s="112"/>
      <c r="X23" s="115"/>
      <c r="Y23" s="294"/>
      <c r="Z23" s="295"/>
      <c r="AA23" s="116">
        <f>M23-J23</f>
        <v>-268.78019291498595</v>
      </c>
      <c r="AB23" s="109">
        <f>M23/J23</f>
        <v>0.91855145669242855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2135</v>
      </c>
      <c r="G24" s="102">
        <f t="shared" si="5"/>
        <v>38195.15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3027.3675540046574</v>
      </c>
      <c r="N24" s="105">
        <f>M24/L24</f>
        <v>756.84188850116436</v>
      </c>
      <c r="O24" s="107">
        <f>L24-I24</f>
        <v>0</v>
      </c>
      <c r="P24" s="108">
        <f>N24-K24</f>
        <v>-68.158111498835638</v>
      </c>
      <c r="Q24" s="109">
        <f>N24/K24</f>
        <v>0.91738410727413866</v>
      </c>
      <c r="R24" s="303"/>
      <c r="S24" s="46">
        <v>0.34722222222222215</v>
      </c>
      <c r="T24" s="47">
        <v>0.37659722222222214</v>
      </c>
      <c r="U24" s="110">
        <v>4.9999999999999822</v>
      </c>
      <c r="V24" s="111">
        <v>42.313989865732346</v>
      </c>
      <c r="W24" s="112"/>
      <c r="X24" s="115"/>
      <c r="Y24" s="294"/>
      <c r="Z24" s="295"/>
      <c r="AA24" s="116">
        <f>M24-J24</f>
        <v>-272.63244599534255</v>
      </c>
      <c r="AB24" s="109">
        <f>M24/J24</f>
        <v>0.91738410727413866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3029.1597273457096</v>
      </c>
      <c r="N38" s="137">
        <f t="shared" ref="N38:N44" si="10">M38/L38</f>
        <v>757.2899318364274</v>
      </c>
      <c r="O38" s="138">
        <f t="shared" ref="O38:O44" si="11">L38-I38</f>
        <v>0</v>
      </c>
      <c r="P38" s="139">
        <f t="shared" ref="P38:P44" si="12">N38-K38</f>
        <v>-67.7100681635726</v>
      </c>
      <c r="Q38" s="140">
        <f t="shared" ref="Q38:Q44" si="13">N38/K38</f>
        <v>0.91792719010476054</v>
      </c>
      <c r="R38" s="304"/>
      <c r="S38" s="141">
        <v>0.30902777777777773</v>
      </c>
      <c r="T38" s="142">
        <v>0.37659722222222214</v>
      </c>
      <c r="U38" s="143"/>
      <c r="V38" s="165"/>
      <c r="W38" s="98"/>
      <c r="X38" s="68"/>
      <c r="Y38" s="290"/>
      <c r="Z38" s="291"/>
      <c r="AA38" s="167">
        <f t="shared" ref="AA38:AA44" si="14">M38-J38</f>
        <v>-270.8402726542904</v>
      </c>
      <c r="AB38" s="140">
        <f t="shared" ref="AB38:AB44" si="15">M38/J38</f>
        <v>0.91792719010476054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545</v>
      </c>
      <c r="G39" s="147">
        <f t="shared" ref="G39:G44" si="16">E39*F39</f>
        <v>13641.35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3234.7461454594436</v>
      </c>
      <c r="N39" s="151">
        <f t="shared" si="10"/>
        <v>646.9492290918887</v>
      </c>
      <c r="O39" s="153">
        <f t="shared" si="11"/>
        <v>0</v>
      </c>
      <c r="P39" s="154">
        <f t="shared" si="12"/>
        <v>-73.050770908111303</v>
      </c>
      <c r="Q39" s="155">
        <f t="shared" si="13"/>
        <v>0.89854059596095648</v>
      </c>
      <c r="R39" s="302">
        <f>Q55</f>
        <v>0.90511250422008638</v>
      </c>
      <c r="S39" s="156">
        <v>0.25</v>
      </c>
      <c r="T39" s="157">
        <v>0.25701388888888888</v>
      </c>
      <c r="U39" s="158"/>
      <c r="V39" s="159">
        <v>10.108984918615768</v>
      </c>
      <c r="W39" s="160"/>
      <c r="X39" s="161"/>
      <c r="Y39" s="305"/>
      <c r="Z39" s="306"/>
      <c r="AA39" s="114">
        <f t="shared" si="14"/>
        <v>-365.2538545405564</v>
      </c>
      <c r="AB39" s="155">
        <f t="shared" si="15"/>
        <v>0.89854059596095659</v>
      </c>
      <c r="AC39" s="307">
        <f>AB55</f>
        <v>0.90511250422008649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762</v>
      </c>
      <c r="G40" s="102">
        <f t="shared" si="16"/>
        <v>18912.84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3234.0401595422804</v>
      </c>
      <c r="N40" s="105">
        <f t="shared" si="10"/>
        <v>646.80803190845609</v>
      </c>
      <c r="O40" s="107">
        <f t="shared" si="11"/>
        <v>0</v>
      </c>
      <c r="P40" s="108">
        <f t="shared" si="12"/>
        <v>-73.191968091543913</v>
      </c>
      <c r="Q40" s="109">
        <f t="shared" si="13"/>
        <v>0.89834448876174455</v>
      </c>
      <c r="R40" s="303"/>
      <c r="S40" s="46">
        <v>0.2673611111111111</v>
      </c>
      <c r="T40" s="47">
        <v>0.27717592592592594</v>
      </c>
      <c r="U40" s="110">
        <v>14.900000000000011</v>
      </c>
      <c r="V40" s="111">
        <v>14.137115726624382</v>
      </c>
      <c r="W40" s="112"/>
      <c r="X40" s="115"/>
      <c r="Y40" s="294"/>
      <c r="Z40" s="295"/>
      <c r="AA40" s="116">
        <f t="shared" si="14"/>
        <v>-365.95984045771957</v>
      </c>
      <c r="AB40" s="109">
        <f t="shared" si="15"/>
        <v>0.89834448876174455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861</v>
      </c>
      <c r="G41" s="102">
        <f t="shared" si="16"/>
        <v>15652.98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3233.6418073801169</v>
      </c>
      <c r="N41" s="105">
        <f t="shared" si="10"/>
        <v>1077.880602460039</v>
      </c>
      <c r="O41" s="107">
        <f t="shared" si="11"/>
        <v>0</v>
      </c>
      <c r="P41" s="108">
        <f t="shared" si="12"/>
        <v>-122.11939753996103</v>
      </c>
      <c r="Q41" s="109">
        <f t="shared" si="13"/>
        <v>0.89823383538336576</v>
      </c>
      <c r="R41" s="303"/>
      <c r="S41" s="46">
        <v>0.28750000000000003</v>
      </c>
      <c r="T41" s="47">
        <v>0.29858796296296297</v>
      </c>
      <c r="U41" s="110">
        <v>14.866666666666699</v>
      </c>
      <c r="V41" s="111">
        <v>15.975795427340394</v>
      </c>
      <c r="W41" s="112"/>
      <c r="X41" s="115"/>
      <c r="Y41" s="294"/>
      <c r="Z41" s="295"/>
      <c r="AA41" s="116">
        <f t="shared" si="14"/>
        <v>-366.35819261988308</v>
      </c>
      <c r="AB41" s="109">
        <f t="shared" si="15"/>
        <v>0.89823383538336576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1330</v>
      </c>
      <c r="G42" s="102">
        <f t="shared" si="16"/>
        <v>22703.100000000002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3036.0393734666618</v>
      </c>
      <c r="N42" s="105">
        <f t="shared" si="10"/>
        <v>1012.0131244888872</v>
      </c>
      <c r="O42" s="107">
        <f t="shared" si="11"/>
        <v>0</v>
      </c>
      <c r="P42" s="108">
        <f t="shared" si="12"/>
        <v>-87.986875511112771</v>
      </c>
      <c r="Q42" s="109">
        <f t="shared" si="13"/>
        <v>0.92001193135353387</v>
      </c>
      <c r="R42" s="303"/>
      <c r="S42" s="46">
        <v>0.3083333333333334</v>
      </c>
      <c r="T42" s="47">
        <v>0.32658564814814822</v>
      </c>
      <c r="U42" s="110">
        <v>15</v>
      </c>
      <c r="V42" s="111">
        <v>26.28424410348849</v>
      </c>
      <c r="W42" s="112"/>
      <c r="X42" s="115"/>
      <c r="Y42" s="294"/>
      <c r="Z42" s="295"/>
      <c r="AA42" s="116">
        <f t="shared" si="14"/>
        <v>-263.9606265333382</v>
      </c>
      <c r="AB42" s="109">
        <f t="shared" si="15"/>
        <v>0.92001193135353387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3485</v>
      </c>
      <c r="G43" s="102">
        <f t="shared" si="16"/>
        <v>48894.549999999996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2759.6161146167424</v>
      </c>
      <c r="N43" s="105">
        <f t="shared" si="10"/>
        <v>919.87203820558079</v>
      </c>
      <c r="O43" s="107">
        <f t="shared" si="11"/>
        <v>0</v>
      </c>
      <c r="P43" s="108">
        <f t="shared" si="12"/>
        <v>-80.127961794419207</v>
      </c>
      <c r="Q43" s="109">
        <f t="shared" si="13"/>
        <v>0.91987203820558083</v>
      </c>
      <c r="R43" s="303"/>
      <c r="S43" s="46">
        <v>0.33680555555555564</v>
      </c>
      <c r="T43" s="47">
        <v>0.3894212962962964</v>
      </c>
      <c r="U43" s="110">
        <v>14.716666666666676</v>
      </c>
      <c r="V43" s="111">
        <v>75.771408527609637</v>
      </c>
      <c r="W43" s="112"/>
      <c r="X43" s="115"/>
      <c r="Y43" s="294"/>
      <c r="Z43" s="295"/>
      <c r="AA43" s="116">
        <f t="shared" si="14"/>
        <v>-240.38388538325762</v>
      </c>
      <c r="AB43" s="109">
        <f t="shared" si="15"/>
        <v>0.91987203820558083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4640</v>
      </c>
      <c r="G44" s="120">
        <f t="shared" si="16"/>
        <v>66259.199999999997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3237.7452368905456</v>
      </c>
      <c r="N44" s="105">
        <f t="shared" si="10"/>
        <v>1079.2484122968485</v>
      </c>
      <c r="O44" s="107">
        <f t="shared" si="11"/>
        <v>0</v>
      </c>
      <c r="P44" s="108">
        <f t="shared" si="12"/>
        <v>-120.75158770315147</v>
      </c>
      <c r="Q44" s="109">
        <f t="shared" si="13"/>
        <v>0.89937367691404047</v>
      </c>
      <c r="R44" s="303"/>
      <c r="S44" s="46">
        <v>0.39930555555555564</v>
      </c>
      <c r="T44" s="119">
        <v>0.45901620370370377</v>
      </c>
      <c r="U44" s="110">
        <v>15</v>
      </c>
      <c r="V44" s="111">
        <v>85.985764669788779</v>
      </c>
      <c r="W44" s="112"/>
      <c r="X44" s="115"/>
      <c r="Y44" s="294"/>
      <c r="Z44" s="295"/>
      <c r="AA44" s="116">
        <f t="shared" si="14"/>
        <v>-362.25476310945442</v>
      </c>
      <c r="AB44" s="109">
        <f t="shared" si="15"/>
        <v>0.89937367691404047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3122.6381395592985</v>
      </c>
      <c r="N55" s="137">
        <f t="shared" ref="N55:N61" si="22">M55/L55</f>
        <v>851.62858351617228</v>
      </c>
      <c r="O55" s="138">
        <f t="shared" ref="O55:O61" si="23">L55-I55</f>
        <v>0</v>
      </c>
      <c r="P55" s="139">
        <f t="shared" ref="P55:P61" si="24">N55-K55</f>
        <v>-89.280507392918707</v>
      </c>
      <c r="Q55" s="140">
        <f t="shared" ref="Q55:Q61" si="25">N55/K55</f>
        <v>0.90511250422008638</v>
      </c>
      <c r="R55" s="304"/>
      <c r="S55" s="141">
        <v>0.25</v>
      </c>
      <c r="T55" s="142">
        <v>0.45901620370370377</v>
      </c>
      <c r="U55" s="143"/>
      <c r="V55" s="165"/>
      <c r="W55" s="98"/>
      <c r="X55" s="68"/>
      <c r="Y55" s="290"/>
      <c r="Z55" s="291"/>
      <c r="AA55" s="167">
        <f t="shared" ref="AA55:AA61" si="26">M55-J55</f>
        <v>-327.36186044070155</v>
      </c>
      <c r="AB55" s="140">
        <f t="shared" ref="AB55:AB61" si="27">M55/J55</f>
        <v>0.90511250422008649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851</v>
      </c>
      <c r="G56" s="147">
        <f t="shared" ref="G56:G61" si="28">E56*F56</f>
        <v>17632.719999999998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3232.3983578594525</v>
      </c>
      <c r="N56" s="151">
        <f t="shared" si="22"/>
        <v>1077.4661192864842</v>
      </c>
      <c r="O56" s="153">
        <f t="shared" si="23"/>
        <v>0</v>
      </c>
      <c r="P56" s="154">
        <f t="shared" si="24"/>
        <v>-122.53388071351583</v>
      </c>
      <c r="Q56" s="155">
        <f t="shared" si="25"/>
        <v>0.89788843273873686</v>
      </c>
      <c r="R56" s="302">
        <f>Q72</f>
        <v>0.90169850910336657</v>
      </c>
      <c r="S56" s="156">
        <v>0.25</v>
      </c>
      <c r="T56" s="157">
        <v>0.26096064814814812</v>
      </c>
      <c r="U56" s="158"/>
      <c r="V56" s="159">
        <v>15.796320362510262</v>
      </c>
      <c r="W56" s="157"/>
      <c r="X56" s="168"/>
      <c r="Y56" s="305"/>
      <c r="Z56" s="306"/>
      <c r="AA56" s="114">
        <f t="shared" si="26"/>
        <v>-367.60164214054748</v>
      </c>
      <c r="AB56" s="155">
        <f t="shared" si="27"/>
        <v>0.89788843273873686</v>
      </c>
      <c r="AC56" s="307">
        <f>AB72</f>
        <v>0.90169850910336657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1507</v>
      </c>
      <c r="G57" s="102">
        <f t="shared" si="28"/>
        <v>27397.26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3232.7556310719206</v>
      </c>
      <c r="N57" s="105">
        <f t="shared" si="22"/>
        <v>1077.5852103573068</v>
      </c>
      <c r="O57" s="107">
        <f t="shared" si="23"/>
        <v>0</v>
      </c>
      <c r="P57" s="108">
        <f t="shared" si="24"/>
        <v>-122.41478964269322</v>
      </c>
      <c r="Q57" s="109">
        <f t="shared" si="25"/>
        <v>0.89798767529775569</v>
      </c>
      <c r="R57" s="303"/>
      <c r="S57" s="46">
        <v>0.27083333333333337</v>
      </c>
      <c r="T57" s="47">
        <v>0.29025462962962967</v>
      </c>
      <c r="U57" s="110">
        <v>15</v>
      </c>
      <c r="V57" s="111">
        <v>27.969945866282025</v>
      </c>
      <c r="W57" s="112"/>
      <c r="X57" s="13"/>
      <c r="Y57" s="294"/>
      <c r="Z57" s="295"/>
      <c r="AA57" s="116">
        <f t="shared" si="26"/>
        <v>-367.24436892807944</v>
      </c>
      <c r="AB57" s="109">
        <f t="shared" si="27"/>
        <v>0.89798767529775569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1243</v>
      </c>
      <c r="G58" s="102">
        <f t="shared" si="28"/>
        <v>37290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3236.550674370164</v>
      </c>
      <c r="N58" s="105">
        <f t="shared" si="22"/>
        <v>809.13766859254099</v>
      </c>
      <c r="O58" s="107">
        <f t="shared" si="23"/>
        <v>0</v>
      </c>
      <c r="P58" s="108">
        <f t="shared" si="24"/>
        <v>-90.86233140745901</v>
      </c>
      <c r="Q58" s="109">
        <f t="shared" si="25"/>
        <v>0.89904185399171221</v>
      </c>
      <c r="R58" s="303"/>
      <c r="S58" s="46">
        <v>0.30000000000000004</v>
      </c>
      <c r="T58" s="47">
        <v>0.3159953703703704</v>
      </c>
      <c r="U58" s="110">
        <v>15</v>
      </c>
      <c r="V58" s="111">
        <v>23.043050303704373</v>
      </c>
      <c r="W58" s="112"/>
      <c r="X58" s="13"/>
      <c r="Y58" s="294"/>
      <c r="Z58" s="295"/>
      <c r="AA58" s="116">
        <f t="shared" si="26"/>
        <v>-363.44932562983604</v>
      </c>
      <c r="AB58" s="109">
        <f t="shared" si="27"/>
        <v>0.89904185399171221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985</v>
      </c>
      <c r="G59" s="102">
        <f t="shared" si="28"/>
        <v>29550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3035.2709859573133</v>
      </c>
      <c r="N59" s="105">
        <f t="shared" si="22"/>
        <v>758.81774648932833</v>
      </c>
      <c r="O59" s="107">
        <f t="shared" si="23"/>
        <v>0</v>
      </c>
      <c r="P59" s="108">
        <f t="shared" si="24"/>
        <v>-66.182253510671671</v>
      </c>
      <c r="Q59" s="109">
        <f t="shared" si="25"/>
        <v>0.91977908665373131</v>
      </c>
      <c r="R59" s="303"/>
      <c r="S59" s="46">
        <v>0.32638888888888895</v>
      </c>
      <c r="T59" s="47">
        <v>0.33990740740740749</v>
      </c>
      <c r="U59" s="110">
        <v>14.966666666666715</v>
      </c>
      <c r="V59" s="111">
        <v>19.471078619808992</v>
      </c>
      <c r="W59" s="112"/>
      <c r="X59" s="115"/>
      <c r="Y59" s="294"/>
      <c r="Z59" s="295"/>
      <c r="AA59" s="116">
        <f t="shared" si="26"/>
        <v>-264.72901404268669</v>
      </c>
      <c r="AB59" s="109">
        <f t="shared" si="27"/>
        <v>0.91977908665373131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1681</v>
      </c>
      <c r="G60" s="102">
        <f t="shared" si="28"/>
        <v>46193.88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3233.8858765915888</v>
      </c>
      <c r="N60" s="105">
        <f t="shared" si="22"/>
        <v>646.77717531831775</v>
      </c>
      <c r="O60" s="107">
        <f t="shared" si="23"/>
        <v>0</v>
      </c>
      <c r="P60" s="108">
        <f t="shared" si="24"/>
        <v>-73.222824681682255</v>
      </c>
      <c r="Q60" s="109">
        <f t="shared" si="25"/>
        <v>0.89830163238655247</v>
      </c>
      <c r="R60" s="303"/>
      <c r="S60" s="46">
        <v>0.35000000000000009</v>
      </c>
      <c r="T60" s="47">
        <v>0.37165509259259266</v>
      </c>
      <c r="U60" s="110">
        <v>14.53333333333334</v>
      </c>
      <c r="V60" s="111">
        <v>31.188484643219127</v>
      </c>
      <c r="W60" s="112"/>
      <c r="X60" s="115"/>
      <c r="Y60" s="294"/>
      <c r="Z60" s="295"/>
      <c r="AA60" s="116">
        <f t="shared" si="26"/>
        <v>-366.11412340841116</v>
      </c>
      <c r="AB60" s="109">
        <f t="shared" si="27"/>
        <v>0.89830163238655247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3909</v>
      </c>
      <c r="G61" s="120">
        <f t="shared" si="28"/>
        <v>65123.94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3235.3167180512687</v>
      </c>
      <c r="N61" s="105">
        <f t="shared" si="22"/>
        <v>647.0633436102537</v>
      </c>
      <c r="O61" s="107">
        <f t="shared" si="23"/>
        <v>0</v>
      </c>
      <c r="P61" s="108">
        <f t="shared" si="24"/>
        <v>-72.936656389746304</v>
      </c>
      <c r="Q61" s="109">
        <f t="shared" si="25"/>
        <v>0.89869908834757462</v>
      </c>
      <c r="R61" s="303"/>
      <c r="S61" s="46">
        <v>0.38194444444444453</v>
      </c>
      <c r="T61" s="119">
        <v>0.4322800925925927</v>
      </c>
      <c r="U61" s="110">
        <v>14.816666666666691</v>
      </c>
      <c r="V61" s="111">
        <v>72.493675407850233</v>
      </c>
      <c r="W61" s="112"/>
      <c r="X61" s="49"/>
      <c r="Y61" s="294"/>
      <c r="Z61" s="295"/>
      <c r="AA61" s="116">
        <f t="shared" si="26"/>
        <v>-364.68328194873129</v>
      </c>
      <c r="AB61" s="109">
        <f t="shared" si="27"/>
        <v>0.89869908834757462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3201.0297073169513</v>
      </c>
      <c r="N72" s="137">
        <f>M72/L72</f>
        <v>800.25742682923783</v>
      </c>
      <c r="O72" s="138">
        <f>L72-I72</f>
        <v>0</v>
      </c>
      <c r="P72" s="139">
        <f>N72-K72</f>
        <v>-87.242573170762171</v>
      </c>
      <c r="Q72" s="140">
        <f>N72/K72</f>
        <v>0.90169850910336657</v>
      </c>
      <c r="R72" s="304"/>
      <c r="S72" s="141">
        <v>0.25</v>
      </c>
      <c r="T72" s="142">
        <v>0.4322800925925927</v>
      </c>
      <c r="U72" s="143"/>
      <c r="V72" s="165"/>
      <c r="W72" s="166"/>
      <c r="X72" s="137"/>
      <c r="Y72" s="290"/>
      <c r="Z72" s="291"/>
      <c r="AA72" s="167">
        <f>M72-J72</f>
        <v>-348.97029268304868</v>
      </c>
      <c r="AB72" s="140">
        <f>M72/J72</f>
        <v>0.90169850910336657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1409</v>
      </c>
      <c r="G73" s="147">
        <f t="shared" ref="G73:G75" si="33">E73*F73</f>
        <v>40255.129999999997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3122.5696645448065</v>
      </c>
      <c r="N73" s="151">
        <f>M73/L73</f>
        <v>260.21413871206721</v>
      </c>
      <c r="O73" s="153">
        <f>L73-I73</f>
        <v>0</v>
      </c>
      <c r="P73" s="154">
        <f>N73-K73</f>
        <v>-39.785861287932789</v>
      </c>
      <c r="Q73" s="155">
        <f>N73/K73</f>
        <v>0.86738046237355737</v>
      </c>
      <c r="R73" s="302">
        <f>Q89</f>
        <v>0.89357012923164647</v>
      </c>
      <c r="S73" s="156">
        <v>0.70833333333333337</v>
      </c>
      <c r="T73" s="157">
        <v>0.72712962962962968</v>
      </c>
      <c r="U73" s="158"/>
      <c r="V73" s="159">
        <v>27.07385553632599</v>
      </c>
      <c r="W73" s="157"/>
      <c r="X73" s="168"/>
      <c r="Y73" s="305"/>
      <c r="Z73" s="306"/>
      <c r="AA73" s="114">
        <f>M73-J73</f>
        <v>-477.43033545519347</v>
      </c>
      <c r="AB73" s="155">
        <f>M73/J73</f>
        <v>0.86738046237355737</v>
      </c>
      <c r="AC73" s="307">
        <f>AB89</f>
        <v>0.89357012923164647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393</v>
      </c>
      <c r="G74" s="102">
        <f t="shared" si="33"/>
        <v>6960.0300000000007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3263.7684127400917</v>
      </c>
      <c r="N74" s="105">
        <f>M74/L74</f>
        <v>652.75368254801833</v>
      </c>
      <c r="O74" s="107">
        <f>L74-I74</f>
        <v>0</v>
      </c>
      <c r="P74" s="108">
        <f>N74-K74</f>
        <v>-67.246317451981668</v>
      </c>
      <c r="Q74" s="109">
        <f>N74/K74</f>
        <v>0.90660233687224767</v>
      </c>
      <c r="R74" s="303"/>
      <c r="S74" s="46">
        <v>0.73125000000000007</v>
      </c>
      <c r="T74" s="47">
        <v>0.73626157407407411</v>
      </c>
      <c r="U74" s="110">
        <v>5.9333333333333549</v>
      </c>
      <c r="V74" s="111">
        <v>7.2247773181319097</v>
      </c>
      <c r="W74" s="112"/>
      <c r="X74" s="13"/>
      <c r="Y74" s="294"/>
      <c r="Z74" s="295"/>
      <c r="AA74" s="116">
        <f>M74-J74</f>
        <v>-336.23158725990834</v>
      </c>
      <c r="AB74" s="109">
        <f>M74/J74</f>
        <v>0.90660233687224767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971</v>
      </c>
      <c r="G75" s="102">
        <f t="shared" si="33"/>
        <v>18371.320000000003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3264.2193184168841</v>
      </c>
      <c r="N75" s="105">
        <f>M75/L75</f>
        <v>652.84386368337687</v>
      </c>
      <c r="O75" s="107">
        <f>L75-I75</f>
        <v>0</v>
      </c>
      <c r="P75" s="108">
        <f>N75-K75</f>
        <v>-67.156136316623133</v>
      </c>
      <c r="Q75" s="109">
        <f>N75/K75</f>
        <v>0.90672758844913459</v>
      </c>
      <c r="R75" s="303"/>
      <c r="S75" s="46">
        <v>0.73958333333333337</v>
      </c>
      <c r="T75" s="47">
        <v>0.7519675925925926</v>
      </c>
      <c r="U75" s="110">
        <v>4.783333333333335</v>
      </c>
      <c r="V75" s="111">
        <v>17.848065438279299</v>
      </c>
      <c r="W75" s="112"/>
      <c r="X75" s="13"/>
      <c r="Y75" s="294"/>
      <c r="Z75" s="295"/>
      <c r="AA75" s="116">
        <f>M75-J75</f>
        <v>-335.78068158311589</v>
      </c>
      <c r="AB75" s="109">
        <f>M75/J75</f>
        <v>0.90672758844913448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3216.8524652339274</v>
      </c>
      <c r="N89" s="137">
        <f t="shared" ref="N89:N94" si="37">M89/L89</f>
        <v>438.66169980462649</v>
      </c>
      <c r="O89" s="138">
        <f t="shared" ref="O89:O94" si="38">L89-I89</f>
        <v>0</v>
      </c>
      <c r="P89" s="139">
        <f t="shared" ref="P89:P94" si="39">N89-K89</f>
        <v>-52.247391104464441</v>
      </c>
      <c r="Q89" s="140">
        <f t="shared" ref="Q89:Q94" si="40">N89/K89</f>
        <v>0.89357012923164647</v>
      </c>
      <c r="R89" s="304"/>
      <c r="S89" s="141">
        <v>0.70833333333333337</v>
      </c>
      <c r="T89" s="142">
        <v>0.7519675925925926</v>
      </c>
      <c r="U89" s="143"/>
      <c r="V89" s="165"/>
      <c r="W89" s="166"/>
      <c r="X89" s="137"/>
      <c r="Y89" s="290"/>
      <c r="Z89" s="291"/>
      <c r="AA89" s="167">
        <f t="shared" ref="AA89:AA94" si="41">M89-J89</f>
        <v>-383.14753476607257</v>
      </c>
      <c r="AB89" s="140">
        <f t="shared" ref="AB89:AB94" si="42">M89/J89</f>
        <v>0.89357012923164647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415</v>
      </c>
      <c r="G90" s="147">
        <f t="shared" ref="G90:G94" si="43">E90*F90</f>
        <v>9657.0499999999993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2754.967770001751</v>
      </c>
      <c r="N90" s="151">
        <f t="shared" si="37"/>
        <v>550.99355400035017</v>
      </c>
      <c r="O90" s="153">
        <f t="shared" si="38"/>
        <v>0</v>
      </c>
      <c r="P90" s="154">
        <f t="shared" si="39"/>
        <v>-49.006445999649827</v>
      </c>
      <c r="Q90" s="155">
        <f t="shared" si="40"/>
        <v>0.91832259000058358</v>
      </c>
      <c r="R90" s="302">
        <f>Q106</f>
        <v>0.91818639846216388</v>
      </c>
      <c r="S90" s="156">
        <v>0.70833333333333337</v>
      </c>
      <c r="T90" s="157">
        <v>0.71460648148148154</v>
      </c>
      <c r="U90" s="158"/>
      <c r="V90" s="159">
        <v>9.0382182583515931</v>
      </c>
      <c r="W90" s="160"/>
      <c r="X90" s="161"/>
      <c r="Y90" s="305"/>
      <c r="Z90" s="306"/>
      <c r="AA90" s="114">
        <f t="shared" si="41"/>
        <v>-245.03222999824902</v>
      </c>
      <c r="AB90" s="155">
        <f t="shared" si="42"/>
        <v>0.91832259000058369</v>
      </c>
      <c r="AC90" s="307">
        <f>AB106</f>
        <v>0.91818639846216377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1242</v>
      </c>
      <c r="G91" s="102">
        <f t="shared" si="43"/>
        <v>30478.68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2755.3262550442164</v>
      </c>
      <c r="N91" s="105">
        <f t="shared" si="37"/>
        <v>688.8315637610541</v>
      </c>
      <c r="O91" s="107">
        <f t="shared" si="38"/>
        <v>0</v>
      </c>
      <c r="P91" s="108">
        <f t="shared" si="39"/>
        <v>-61.168436238945901</v>
      </c>
      <c r="Q91" s="109">
        <f t="shared" si="40"/>
        <v>0.91844208501473878</v>
      </c>
      <c r="R91" s="303"/>
      <c r="S91" s="46">
        <v>0.71805555555555556</v>
      </c>
      <c r="T91" s="47">
        <v>0.73682870370370368</v>
      </c>
      <c r="U91" s="110">
        <v>4.9666666666665904</v>
      </c>
      <c r="V91" s="111">
        <v>27.045798973379334</v>
      </c>
      <c r="W91" s="112"/>
      <c r="X91" s="115"/>
      <c r="Y91" s="294"/>
      <c r="Z91" s="295"/>
      <c r="AA91" s="116">
        <f t="shared" si="41"/>
        <v>-244.6737449557836</v>
      </c>
      <c r="AB91" s="109">
        <f t="shared" si="42"/>
        <v>0.91844208501473878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1088</v>
      </c>
      <c r="G92" s="102">
        <f t="shared" si="43"/>
        <v>26471.039999999997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2755.7950725705673</v>
      </c>
      <c r="N92" s="105">
        <f t="shared" si="37"/>
        <v>688.94876814264182</v>
      </c>
      <c r="O92" s="107">
        <f t="shared" si="38"/>
        <v>0</v>
      </c>
      <c r="P92" s="108">
        <f t="shared" si="39"/>
        <v>-61.051231857358175</v>
      </c>
      <c r="Q92" s="109">
        <f t="shared" si="40"/>
        <v>0.91859835752352248</v>
      </c>
      <c r="R92" s="303"/>
      <c r="S92" s="46">
        <v>0.74097222222222225</v>
      </c>
      <c r="T92" s="47">
        <v>0.75741898148148157</v>
      </c>
      <c r="U92" s="110">
        <v>5.9666666666667467</v>
      </c>
      <c r="V92" s="111">
        <v>23.688263561306002</v>
      </c>
      <c r="W92" s="112"/>
      <c r="X92" s="115"/>
      <c r="Y92" s="294"/>
      <c r="Z92" s="295"/>
      <c r="AA92" s="116">
        <f t="shared" si="41"/>
        <v>-244.2049274294327</v>
      </c>
      <c r="AB92" s="109">
        <f t="shared" si="42"/>
        <v>0.91859835752352248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829</v>
      </c>
      <c r="G93" s="102">
        <f t="shared" si="43"/>
        <v>18470.120000000003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3028.6949841614728</v>
      </c>
      <c r="N93" s="105">
        <f t="shared" si="37"/>
        <v>605.73899683229456</v>
      </c>
      <c r="O93" s="107">
        <f t="shared" si="38"/>
        <v>0</v>
      </c>
      <c r="P93" s="108">
        <f t="shared" si="39"/>
        <v>-54.261003167705439</v>
      </c>
      <c r="Q93" s="109">
        <f t="shared" si="40"/>
        <v>0.91778635883680992</v>
      </c>
      <c r="R93" s="303"/>
      <c r="S93" s="46">
        <v>0.76041666666666663</v>
      </c>
      <c r="T93" s="47">
        <v>0.77181712962962956</v>
      </c>
      <c r="U93" s="110">
        <v>5</v>
      </c>
      <c r="V93" s="111">
        <v>16.422914905632553</v>
      </c>
      <c r="W93" s="112"/>
      <c r="X93" s="115"/>
      <c r="Y93" s="294"/>
      <c r="Z93" s="295"/>
      <c r="AA93" s="116">
        <f t="shared" si="41"/>
        <v>-271.3050158385272</v>
      </c>
      <c r="AB93" s="109">
        <f t="shared" si="42"/>
        <v>0.91778635883680992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5263</v>
      </c>
      <c r="G94" s="102">
        <f t="shared" si="43"/>
        <v>94155.07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3028.9237342317488</v>
      </c>
      <c r="N94" s="105">
        <f t="shared" si="37"/>
        <v>757.23093355793719</v>
      </c>
      <c r="O94" s="107">
        <f t="shared" si="38"/>
        <v>0</v>
      </c>
      <c r="P94" s="108">
        <f t="shared" si="39"/>
        <v>-67.769066442062808</v>
      </c>
      <c r="Q94" s="109">
        <f t="shared" si="40"/>
        <v>0.91785567703992388</v>
      </c>
      <c r="R94" s="303"/>
      <c r="S94" s="46">
        <v>0.77499999999999991</v>
      </c>
      <c r="T94" s="47">
        <v>0.84739583333333324</v>
      </c>
      <c r="U94" s="110">
        <v>4.5833333333333037</v>
      </c>
      <c r="V94" s="111">
        <v>104.25485344222241</v>
      </c>
      <c r="W94" s="112"/>
      <c r="X94" s="115"/>
      <c r="Y94" s="294"/>
      <c r="Z94" s="295"/>
      <c r="AA94" s="116">
        <f t="shared" si="41"/>
        <v>-271.07626576825123</v>
      </c>
      <c r="AB94" s="109">
        <f t="shared" si="42"/>
        <v>0.91785567703992388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2864.7415632019511</v>
      </c>
      <c r="N106" s="137">
        <f t="shared" ref="N106:N113" si="48">M106/L106</f>
        <v>651.07762800044338</v>
      </c>
      <c r="O106" s="138">
        <f t="shared" ref="O106:O113" si="49">L106-I106</f>
        <v>0</v>
      </c>
      <c r="P106" s="139">
        <f t="shared" ref="P106:P113" si="50">N106-K106</f>
        <v>-58.013281090465625</v>
      </c>
      <c r="Q106" s="140">
        <f t="shared" ref="Q106:Q113" si="51">N106/K106</f>
        <v>0.91818639846216388</v>
      </c>
      <c r="R106" s="304"/>
      <c r="S106" s="141">
        <v>0.70833333333333337</v>
      </c>
      <c r="T106" s="142">
        <v>0.84739583333333324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-255.25843679804893</v>
      </c>
      <c r="AB106" s="140">
        <f t="shared" ref="AB106:AB113" si="53">M106/J106</f>
        <v>0.91818639846216377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605</v>
      </c>
      <c r="G107" s="147">
        <f t="shared" ref="G107:G113" si="54">E107*F107</f>
        <v>10998.9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2756.2036266088435</v>
      </c>
      <c r="N107" s="151">
        <f t="shared" si="48"/>
        <v>918.73454220294786</v>
      </c>
      <c r="O107" s="153">
        <f t="shared" si="49"/>
        <v>0</v>
      </c>
      <c r="P107" s="154">
        <f t="shared" si="50"/>
        <v>-81.265457797052136</v>
      </c>
      <c r="Q107" s="155">
        <f t="shared" si="51"/>
        <v>0.91873454220294781</v>
      </c>
      <c r="R107" s="302">
        <f>Q123</f>
        <v>0.90962511985285566</v>
      </c>
      <c r="S107" s="156">
        <v>0.72986111111111107</v>
      </c>
      <c r="T107" s="157">
        <v>0.73900462962962954</v>
      </c>
      <c r="U107" s="158"/>
      <c r="V107" s="159">
        <v>13.170289614872365</v>
      </c>
      <c r="W107" s="160"/>
      <c r="X107" s="161"/>
      <c r="Y107" s="305"/>
      <c r="Z107" s="306"/>
      <c r="AA107" s="114">
        <f t="shared" si="52"/>
        <v>-243.79637339115652</v>
      </c>
      <c r="AB107" s="155">
        <f t="shared" si="53"/>
        <v>0.91873454220294781</v>
      </c>
      <c r="AC107" s="307">
        <f>AB123</f>
        <v>0.90962511985285566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1225</v>
      </c>
      <c r="G108" s="102">
        <f t="shared" si="54"/>
        <v>22270.5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3235.2446169944901</v>
      </c>
      <c r="N108" s="105">
        <f t="shared" si="48"/>
        <v>1078.4148723314968</v>
      </c>
      <c r="O108" s="107">
        <f t="shared" si="49"/>
        <v>0</v>
      </c>
      <c r="P108" s="108">
        <f t="shared" si="50"/>
        <v>-121.58512766850322</v>
      </c>
      <c r="Q108" s="109">
        <f t="shared" si="51"/>
        <v>0.89867906027624733</v>
      </c>
      <c r="R108" s="303"/>
      <c r="S108" s="46">
        <v>0.74930555555555545</v>
      </c>
      <c r="T108" s="47">
        <v>0.7650810185185184</v>
      </c>
      <c r="U108" s="110">
        <v>14.833333333333307</v>
      </c>
      <c r="V108" s="111">
        <v>22.718529416264285</v>
      </c>
      <c r="W108" s="112"/>
      <c r="X108" s="115"/>
      <c r="Y108" s="294"/>
      <c r="Z108" s="295"/>
      <c r="AA108" s="116">
        <f t="shared" si="52"/>
        <v>-364.75538300550988</v>
      </c>
      <c r="AB108" s="109">
        <f t="shared" si="53"/>
        <v>0.89867906027624722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2167</v>
      </c>
      <c r="G109" s="102">
        <f t="shared" si="54"/>
        <v>30403.01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2760.1401003867809</v>
      </c>
      <c r="N109" s="105">
        <f t="shared" si="48"/>
        <v>920.046700128927</v>
      </c>
      <c r="O109" s="107">
        <f t="shared" si="49"/>
        <v>0</v>
      </c>
      <c r="P109" s="108">
        <f t="shared" si="50"/>
        <v>-79.953299871073</v>
      </c>
      <c r="Q109" s="109">
        <f t="shared" si="51"/>
        <v>0.92004670012892698</v>
      </c>
      <c r="R109" s="303"/>
      <c r="S109" s="46">
        <v>0.7749999999999998</v>
      </c>
      <c r="T109" s="47">
        <v>0.80770833333333314</v>
      </c>
      <c r="U109" s="110">
        <v>15</v>
      </c>
      <c r="V109" s="111">
        <v>47.106304488594681</v>
      </c>
      <c r="W109" s="112"/>
      <c r="X109" s="115"/>
      <c r="Y109" s="294"/>
      <c r="Z109" s="295"/>
      <c r="AA109" s="116">
        <f t="shared" si="52"/>
        <v>-239.85989961321911</v>
      </c>
      <c r="AB109" s="109">
        <f t="shared" si="53"/>
        <v>0.92004670012892698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2567</v>
      </c>
      <c r="G110" s="102">
        <f t="shared" si="54"/>
        <v>36656.759999999995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3235.7603308296857</v>
      </c>
      <c r="N110" s="105">
        <f t="shared" si="48"/>
        <v>1078.5867769432286</v>
      </c>
      <c r="O110" s="107">
        <f t="shared" si="49"/>
        <v>0</v>
      </c>
      <c r="P110" s="108">
        <f t="shared" si="50"/>
        <v>-121.41322305677136</v>
      </c>
      <c r="Q110" s="109">
        <f t="shared" si="51"/>
        <v>0.8988223141193572</v>
      </c>
      <c r="R110" s="303"/>
      <c r="S110" s="46">
        <v>0.81805555555555531</v>
      </c>
      <c r="T110" s="47">
        <v>0.85109953703703678</v>
      </c>
      <c r="U110" s="110">
        <v>14.899999999999931</v>
      </c>
      <c r="V110" s="111">
        <v>47.599322648382781</v>
      </c>
      <c r="W110" s="112"/>
      <c r="X110" s="115"/>
      <c r="Y110" s="294"/>
      <c r="Z110" s="295"/>
      <c r="AA110" s="116">
        <f t="shared" si="52"/>
        <v>-364.2396691703143</v>
      </c>
      <c r="AB110" s="109">
        <f t="shared" si="53"/>
        <v>0.89882231411935709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1309</v>
      </c>
      <c r="G111" s="102">
        <f t="shared" si="54"/>
        <v>23797.62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2756.2036266088435</v>
      </c>
      <c r="N111" s="105">
        <f t="shared" si="48"/>
        <v>918.73454220294786</v>
      </c>
      <c r="O111" s="107">
        <f t="shared" si="49"/>
        <v>0</v>
      </c>
      <c r="P111" s="108">
        <f t="shared" si="50"/>
        <v>-81.265457797052136</v>
      </c>
      <c r="Q111" s="109">
        <f t="shared" si="51"/>
        <v>0.91873454220294781</v>
      </c>
      <c r="R111" s="303"/>
      <c r="S111" s="46">
        <v>0.86111111111111083</v>
      </c>
      <c r="T111" s="47">
        <v>0.88089120370370344</v>
      </c>
      <c r="U111" s="110">
        <v>15</v>
      </c>
      <c r="V111" s="111">
        <v>28.495717530360206</v>
      </c>
      <c r="W111" s="112"/>
      <c r="X111" s="115"/>
      <c r="Y111" s="294"/>
      <c r="Z111" s="295"/>
      <c r="AA111" s="116">
        <f t="shared" si="52"/>
        <v>-243.79637339115652</v>
      </c>
      <c r="AB111" s="109">
        <f t="shared" si="53"/>
        <v>0.91873454220294781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5479</v>
      </c>
      <c r="G112" s="120">
        <f t="shared" si="54"/>
        <v>76870.37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2760.1401003867809</v>
      </c>
      <c r="N112" s="105">
        <f t="shared" si="48"/>
        <v>920.046700128927</v>
      </c>
      <c r="O112" s="107">
        <f t="shared" si="49"/>
        <v>0</v>
      </c>
      <c r="P112" s="108">
        <f t="shared" si="50"/>
        <v>-79.953299871073</v>
      </c>
      <c r="Q112" s="109">
        <f t="shared" si="51"/>
        <v>0.92004670012892698</v>
      </c>
      <c r="R112" s="303"/>
      <c r="S112" s="46">
        <v>0.89097222222222194</v>
      </c>
      <c r="T112" s="119">
        <v>0.97368055555555522</v>
      </c>
      <c r="U112" s="110">
        <v>14.516666666666644</v>
      </c>
      <c r="V112" s="111">
        <v>119.10264988140759</v>
      </c>
      <c r="W112" s="112"/>
      <c r="X112" s="115"/>
      <c r="Y112" s="294"/>
      <c r="Z112" s="295"/>
      <c r="AA112" s="116">
        <f t="shared" si="52"/>
        <v>-239.85989961321911</v>
      </c>
      <c r="AB112" s="109">
        <f t="shared" si="53"/>
        <v>0.92004670012892698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7053</v>
      </c>
      <c r="G113" s="120">
        <f t="shared" si="54"/>
        <v>100716.84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3235.7603308296857</v>
      </c>
      <c r="N113" s="105">
        <f t="shared" si="48"/>
        <v>1078.5867769432286</v>
      </c>
      <c r="O113" s="122">
        <f t="shared" si="49"/>
        <v>0</v>
      </c>
      <c r="P113" s="123">
        <f t="shared" si="50"/>
        <v>-121.41322305677136</v>
      </c>
      <c r="Q113" s="124">
        <f t="shared" si="51"/>
        <v>0.8988223141193572</v>
      </c>
      <c r="R113" s="303"/>
      <c r="S113" s="46">
        <v>0.9840277777777775</v>
      </c>
      <c r="T113" s="119">
        <v>1.0748379629629627</v>
      </c>
      <c r="U113" s="110">
        <v>14.900000000000091</v>
      </c>
      <c r="V113" s="111">
        <v>130.78224489249851</v>
      </c>
      <c r="W113" s="112"/>
      <c r="X113" s="115"/>
      <c r="Y113" s="294"/>
      <c r="Z113" s="295"/>
      <c r="AA113" s="116">
        <f t="shared" si="52"/>
        <v>-364.2396691703143</v>
      </c>
      <c r="AB113" s="109">
        <f t="shared" si="53"/>
        <v>0.89882231411935709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2962.7789618064444</v>
      </c>
      <c r="N123" s="137">
        <f t="shared" ref="N123:N135" si="59">M123/L123</f>
        <v>987.5929872688148</v>
      </c>
      <c r="O123" s="138">
        <f t="shared" ref="O123:O135" si="60">L123-I123</f>
        <v>0</v>
      </c>
      <c r="P123" s="139">
        <f t="shared" ref="P123:P135" si="61">N123-K123</f>
        <v>-98.121298445470984</v>
      </c>
      <c r="Q123" s="140">
        <f t="shared" ref="Q123:Q135" si="62">N123/K123</f>
        <v>0.90962511985285566</v>
      </c>
      <c r="R123" s="304"/>
      <c r="S123" s="141">
        <v>0.72986111111111107</v>
      </c>
      <c r="T123" s="142">
        <v>1.0748379629629627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-294.36389533641295</v>
      </c>
      <c r="AB123" s="140">
        <f t="shared" ref="AB123:AB135" si="64">M123/J123</f>
        <v>0.90962511985285566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443</v>
      </c>
      <c r="G124" s="147">
        <f t="shared" ref="G124:G135" si="65">E124*F124</f>
        <v>11088.29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3236.8687436999585</v>
      </c>
      <c r="N124" s="151">
        <f t="shared" si="59"/>
        <v>647.3737487399917</v>
      </c>
      <c r="O124" s="153">
        <f t="shared" si="60"/>
        <v>0</v>
      </c>
      <c r="P124" s="154">
        <f t="shared" si="61"/>
        <v>-72.626251260008303</v>
      </c>
      <c r="Q124" s="155">
        <f t="shared" si="62"/>
        <v>0.89913020658332177</v>
      </c>
      <c r="R124" s="302">
        <f>Q140</f>
        <v>0.8986129521242604</v>
      </c>
      <c r="S124" s="156">
        <v>0.73680555555555549</v>
      </c>
      <c r="T124" s="157">
        <v>0.74249999999999994</v>
      </c>
      <c r="U124" s="158"/>
      <c r="V124" s="159">
        <v>8.2116397372410201</v>
      </c>
      <c r="W124" s="157"/>
      <c r="X124" s="168"/>
      <c r="Y124" s="305"/>
      <c r="Z124" s="306"/>
      <c r="AA124" s="170">
        <f t="shared" si="63"/>
        <v>-363.13125630004151</v>
      </c>
      <c r="AB124" s="155">
        <f t="shared" si="64"/>
        <v>0.89913020658332177</v>
      </c>
      <c r="AC124" s="307">
        <f>AB140</f>
        <v>0.89861295212426029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407</v>
      </c>
      <c r="G125" s="102">
        <f t="shared" si="65"/>
        <v>6796.9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3232.763885427828</v>
      </c>
      <c r="N125" s="105">
        <f t="shared" si="59"/>
        <v>1077.5879618092761</v>
      </c>
      <c r="O125" s="107">
        <f t="shared" si="60"/>
        <v>0</v>
      </c>
      <c r="P125" s="108">
        <f t="shared" si="61"/>
        <v>-122.41203819072393</v>
      </c>
      <c r="Q125" s="109">
        <f t="shared" si="62"/>
        <v>0.89798996817439669</v>
      </c>
      <c r="R125" s="303"/>
      <c r="S125" s="46">
        <v>0.75277777777777766</v>
      </c>
      <c r="T125" s="47">
        <v>0.75802083333333325</v>
      </c>
      <c r="U125" s="110">
        <v>14.799999999999915</v>
      </c>
      <c r="V125" s="111">
        <v>7.5539076980155713</v>
      </c>
      <c r="W125" s="112"/>
      <c r="X125" s="13"/>
      <c r="Y125" s="294"/>
      <c r="Z125" s="295"/>
      <c r="AA125" s="171">
        <f t="shared" si="63"/>
        <v>-367.23611457217203</v>
      </c>
      <c r="AB125" s="109">
        <f t="shared" si="64"/>
        <v>0.89798996817439669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669</v>
      </c>
      <c r="G126" s="102">
        <f t="shared" si="65"/>
        <v>20070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3237.7027022921025</v>
      </c>
      <c r="N126" s="105">
        <f t="shared" si="59"/>
        <v>809.42567557302561</v>
      </c>
      <c r="O126" s="107">
        <f t="shared" si="60"/>
        <v>0</v>
      </c>
      <c r="P126" s="108">
        <f t="shared" si="61"/>
        <v>-90.574324426974385</v>
      </c>
      <c r="Q126" s="109">
        <f t="shared" si="62"/>
        <v>0.89936186174780619</v>
      </c>
      <c r="R126" s="303"/>
      <c r="S126" s="46">
        <v>0.76805555555555538</v>
      </c>
      <c r="T126" s="47">
        <v>0.77665509259259247</v>
      </c>
      <c r="U126" s="110">
        <v>15</v>
      </c>
      <c r="V126" s="111">
        <v>12.397679370494163</v>
      </c>
      <c r="W126" s="112"/>
      <c r="X126" s="13"/>
      <c r="Y126" s="294"/>
      <c r="Z126" s="295"/>
      <c r="AA126" s="171">
        <f t="shared" si="63"/>
        <v>-362.29729770789754</v>
      </c>
      <c r="AB126" s="109">
        <f t="shared" si="64"/>
        <v>0.89936186174780619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685</v>
      </c>
      <c r="G127" s="102">
        <f t="shared" si="65"/>
        <v>17001.7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3233.1931506730557</v>
      </c>
      <c r="N127" s="105">
        <f t="shared" si="59"/>
        <v>646.63863013461116</v>
      </c>
      <c r="O127" s="107">
        <f t="shared" si="60"/>
        <v>0</v>
      </c>
      <c r="P127" s="108">
        <f t="shared" si="61"/>
        <v>-73.361369865388838</v>
      </c>
      <c r="Q127" s="109">
        <f t="shared" si="62"/>
        <v>0.8981092085202933</v>
      </c>
      <c r="R127" s="303"/>
      <c r="S127" s="46">
        <v>0.78680555555555531</v>
      </c>
      <c r="T127" s="47">
        <v>0.7956249999999998</v>
      </c>
      <c r="U127" s="110">
        <v>14.6166666666665</v>
      </c>
      <c r="V127" s="111">
        <v>12.711891336106595</v>
      </c>
      <c r="W127" s="112"/>
      <c r="X127" s="13"/>
      <c r="Y127" s="294"/>
      <c r="Z127" s="295"/>
      <c r="AA127" s="171">
        <f t="shared" si="63"/>
        <v>-366.8068493269443</v>
      </c>
      <c r="AB127" s="109">
        <f t="shared" si="64"/>
        <v>0.8981092085202933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1010</v>
      </c>
      <c r="G128" s="102">
        <f t="shared" si="65"/>
        <v>18361.8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3235.1634114390854</v>
      </c>
      <c r="N128" s="105">
        <f t="shared" si="59"/>
        <v>1078.3878038130285</v>
      </c>
      <c r="O128" s="107">
        <f t="shared" si="60"/>
        <v>0</v>
      </c>
      <c r="P128" s="108">
        <f t="shared" si="61"/>
        <v>-121.61219618697146</v>
      </c>
      <c r="Q128" s="109">
        <f t="shared" si="62"/>
        <v>0.89865650317752377</v>
      </c>
      <c r="R128" s="303"/>
      <c r="S128" s="46">
        <v>0.80555555555555525</v>
      </c>
      <c r="T128" s="47">
        <v>0.81855324074074043</v>
      </c>
      <c r="U128" s="110">
        <v>15</v>
      </c>
      <c r="V128" s="111">
        <v>18.731665852094789</v>
      </c>
      <c r="W128" s="112"/>
      <c r="X128" s="115"/>
      <c r="Y128" s="294"/>
      <c r="Z128" s="295"/>
      <c r="AA128" s="171">
        <f t="shared" si="63"/>
        <v>-364.83658856091461</v>
      </c>
      <c r="AB128" s="109">
        <f t="shared" si="64"/>
        <v>0.89865650317752377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2193</v>
      </c>
      <c r="G129" s="120">
        <f t="shared" si="65"/>
        <v>36535.379999999997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3234.3478723519925</v>
      </c>
      <c r="N129" s="105">
        <f t="shared" si="59"/>
        <v>646.86957447039845</v>
      </c>
      <c r="O129" s="107">
        <f t="shared" si="60"/>
        <v>0</v>
      </c>
      <c r="P129" s="108">
        <f t="shared" si="61"/>
        <v>-73.130425529601553</v>
      </c>
      <c r="Q129" s="109">
        <f t="shared" si="62"/>
        <v>0.89842996454222002</v>
      </c>
      <c r="R129" s="303"/>
      <c r="S129" s="46">
        <v>0.82847222222222183</v>
      </c>
      <c r="T129" s="119">
        <v>0.85671296296296262</v>
      </c>
      <c r="U129" s="110">
        <v>15</v>
      </c>
      <c r="V129" s="111">
        <v>40.682080342927385</v>
      </c>
      <c r="W129" s="112"/>
      <c r="X129" s="49"/>
      <c r="Y129" s="294"/>
      <c r="Z129" s="295"/>
      <c r="AA129" s="171">
        <f t="shared" si="63"/>
        <v>-365.65212764800754</v>
      </c>
      <c r="AB129" s="109">
        <f t="shared" si="64"/>
        <v>0.89842996454222013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967</v>
      </c>
      <c r="G130" s="120">
        <f t="shared" si="65"/>
        <v>24204.010000000002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3236.8687436999589</v>
      </c>
      <c r="N130" s="105">
        <f t="shared" si="59"/>
        <v>647.37374873999181</v>
      </c>
      <c r="O130" s="122">
        <f t="shared" si="60"/>
        <v>0</v>
      </c>
      <c r="P130" s="123">
        <f t="shared" si="61"/>
        <v>-72.626251260008189</v>
      </c>
      <c r="Q130" s="124">
        <f t="shared" si="62"/>
        <v>0.89913020658332199</v>
      </c>
      <c r="R130" s="303"/>
      <c r="S130" s="46">
        <v>0.86666666666666625</v>
      </c>
      <c r="T130" s="119">
        <v>0.8791087962962959</v>
      </c>
      <c r="U130" s="110">
        <v>15</v>
      </c>
      <c r="V130" s="111">
        <v>17.92473053253288</v>
      </c>
      <c r="W130" s="112"/>
      <c r="X130" s="115"/>
      <c r="Y130" s="294"/>
      <c r="Z130" s="295"/>
      <c r="AA130" s="171">
        <f t="shared" si="63"/>
        <v>-363.13125630004106</v>
      </c>
      <c r="AB130" s="109">
        <f t="shared" si="64"/>
        <v>0.89913020658332188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907</v>
      </c>
      <c r="G131" s="120">
        <f t="shared" si="65"/>
        <v>15146.9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3232.763885427828</v>
      </c>
      <c r="N131" s="105">
        <f t="shared" si="59"/>
        <v>1077.5879618092761</v>
      </c>
      <c r="O131" s="122">
        <f t="shared" si="60"/>
        <v>0</v>
      </c>
      <c r="P131" s="123">
        <f t="shared" si="61"/>
        <v>-122.41203819072393</v>
      </c>
      <c r="Q131" s="124">
        <f t="shared" si="62"/>
        <v>0.89798996817439669</v>
      </c>
      <c r="R131" s="303"/>
      <c r="S131" s="46">
        <v>0.8888888888888884</v>
      </c>
      <c r="T131" s="119">
        <v>0.90057870370370319</v>
      </c>
      <c r="U131" s="110">
        <v>15</v>
      </c>
      <c r="V131" s="111">
        <v>16.833892585012588</v>
      </c>
      <c r="W131" s="112"/>
      <c r="X131" s="115"/>
      <c r="Y131" s="294"/>
      <c r="Z131" s="295"/>
      <c r="AA131" s="171">
        <f t="shared" si="63"/>
        <v>-367.23611457217203</v>
      </c>
      <c r="AB131" s="109">
        <f t="shared" si="64"/>
        <v>0.89798996817439669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1601</v>
      </c>
      <c r="G132" s="120">
        <f t="shared" si="65"/>
        <v>48030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3237.702702292102</v>
      </c>
      <c r="N132" s="105">
        <f t="shared" si="59"/>
        <v>809.4256755730255</v>
      </c>
      <c r="O132" s="122">
        <f t="shared" si="60"/>
        <v>0</v>
      </c>
      <c r="P132" s="123">
        <f t="shared" si="61"/>
        <v>-90.574324426974499</v>
      </c>
      <c r="Q132" s="124">
        <f t="shared" si="62"/>
        <v>0.89936186174780608</v>
      </c>
      <c r="R132" s="303"/>
      <c r="S132" s="46">
        <v>0.9104166666666661</v>
      </c>
      <c r="T132" s="119">
        <v>0.93101851851851791</v>
      </c>
      <c r="U132" s="110">
        <v>15</v>
      </c>
      <c r="V132" s="111">
        <v>29.669184861227439</v>
      </c>
      <c r="W132" s="125"/>
      <c r="X132" s="126"/>
      <c r="Y132" s="294"/>
      <c r="Z132" s="295"/>
      <c r="AA132" s="171">
        <f t="shared" si="63"/>
        <v>-362.297297707898</v>
      </c>
      <c r="AB132" s="109">
        <f t="shared" si="64"/>
        <v>0.89936186174780608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1494</v>
      </c>
      <c r="G133" s="120">
        <f t="shared" si="65"/>
        <v>37081.08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3233.1931506730557</v>
      </c>
      <c r="N133" s="105">
        <f t="shared" si="59"/>
        <v>646.63863013461116</v>
      </c>
      <c r="O133" s="122">
        <f t="shared" si="60"/>
        <v>0</v>
      </c>
      <c r="P133" s="123">
        <f t="shared" si="61"/>
        <v>-73.361369865388838</v>
      </c>
      <c r="Q133" s="124">
        <f t="shared" si="62"/>
        <v>0.8981092085202933</v>
      </c>
      <c r="R133" s="303"/>
      <c r="S133" s="46">
        <v>0.94097222222222165</v>
      </c>
      <c r="T133" s="119">
        <v>0.96021990740740681</v>
      </c>
      <c r="U133" s="110">
        <v>15</v>
      </c>
      <c r="V133" s="111">
        <v>27.724913366632485</v>
      </c>
      <c r="W133" s="125"/>
      <c r="X133" s="126"/>
      <c r="Y133" s="294"/>
      <c r="Z133" s="295"/>
      <c r="AA133" s="171">
        <f t="shared" si="63"/>
        <v>-366.8068493269443</v>
      </c>
      <c r="AB133" s="109">
        <f t="shared" si="64"/>
        <v>0.8981092085202933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2581</v>
      </c>
      <c r="G134" s="120">
        <f t="shared" si="65"/>
        <v>46922.58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3235.1634114390854</v>
      </c>
      <c r="N134" s="105">
        <f t="shared" si="59"/>
        <v>1078.3878038130285</v>
      </c>
      <c r="O134" s="122">
        <f t="shared" si="60"/>
        <v>0</v>
      </c>
      <c r="P134" s="123">
        <f t="shared" si="61"/>
        <v>-121.61219618697146</v>
      </c>
      <c r="Q134" s="124">
        <f t="shared" si="62"/>
        <v>0.89865650317752377</v>
      </c>
      <c r="R134" s="303"/>
      <c r="S134" s="46">
        <v>0.97013888888888833</v>
      </c>
      <c r="T134" s="119">
        <v>1.0033796296296291</v>
      </c>
      <c r="U134" s="110">
        <v>15</v>
      </c>
      <c r="V134" s="111">
        <v>47.867752043818463</v>
      </c>
      <c r="W134" s="125"/>
      <c r="X134" s="126"/>
      <c r="Y134" s="294"/>
      <c r="Z134" s="295"/>
      <c r="AA134" s="171">
        <f t="shared" si="63"/>
        <v>-364.83658856091461</v>
      </c>
      <c r="AB134" s="109">
        <f t="shared" si="64"/>
        <v>0.89865650317752377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5699</v>
      </c>
      <c r="G135" s="120">
        <f t="shared" si="65"/>
        <v>94945.34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3234.3478723519925</v>
      </c>
      <c r="N135" s="105">
        <f t="shared" si="59"/>
        <v>646.86957447039845</v>
      </c>
      <c r="O135" s="122">
        <f t="shared" si="60"/>
        <v>0</v>
      </c>
      <c r="P135" s="123">
        <f t="shared" si="61"/>
        <v>-73.130425529601553</v>
      </c>
      <c r="Q135" s="124">
        <f t="shared" si="62"/>
        <v>0.89842996454222002</v>
      </c>
      <c r="R135" s="303"/>
      <c r="S135" s="46">
        <v>1.0131944444444441</v>
      </c>
      <c r="T135" s="119">
        <v>1.086608796296296</v>
      </c>
      <c r="U135" s="110">
        <v>15</v>
      </c>
      <c r="V135" s="111">
        <v>105.72146642696907</v>
      </c>
      <c r="W135" s="125"/>
      <c r="X135" s="126"/>
      <c r="Y135" s="294"/>
      <c r="Z135" s="295"/>
      <c r="AA135" s="171">
        <f t="shared" si="63"/>
        <v>-365.65212764800754</v>
      </c>
      <c r="AB135" s="109">
        <f t="shared" si="64"/>
        <v>0.89842996454222013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3235.0066276473372</v>
      </c>
      <c r="N140" s="137">
        <f>M140/L140</f>
        <v>776.40159063536089</v>
      </c>
      <c r="O140" s="138">
        <f>L140-I140</f>
        <v>0</v>
      </c>
      <c r="P140" s="139">
        <f>N140-K140</f>
        <v>-87.598409364638997</v>
      </c>
      <c r="Q140" s="140">
        <f>N140/K140</f>
        <v>0.8986129521242604</v>
      </c>
      <c r="R140" s="304"/>
      <c r="S140" s="141">
        <v>0.73680555555555549</v>
      </c>
      <c r="T140" s="142">
        <v>1.086608796296296</v>
      </c>
      <c r="U140" s="143"/>
      <c r="V140" s="165"/>
      <c r="W140" s="166"/>
      <c r="X140" s="137"/>
      <c r="Y140" s="290"/>
      <c r="Z140" s="291"/>
      <c r="AA140" s="173">
        <f>M140-J140</f>
        <v>-364.99337235266285</v>
      </c>
      <c r="AB140" s="140">
        <f>M140/J140</f>
        <v>0.89861295212426029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05" priority="1" operator="greaterThan">
      <formula>0</formula>
    </cfRule>
  </conditionalFormatting>
  <conditionalFormatting sqref="P5:P140 AA5:AA140">
    <cfRule type="cellIs" dxfId="504" priority="4" operator="lessThan">
      <formula>0</formula>
    </cfRule>
  </conditionalFormatting>
  <conditionalFormatting sqref="Q5:Q140 AB5:AB140">
    <cfRule type="cellIs" dxfId="503" priority="2" operator="greaterThan">
      <formula>1</formula>
    </cfRule>
    <cfRule type="cellIs" dxfId="502" priority="3" operator="lessThan">
      <formula>0.8</formula>
    </cfRule>
  </conditionalFormatting>
  <conditionalFormatting sqref="AC5:AC6 R5:R140 AC73:AC78">
    <cfRule type="cellIs" dxfId="501" priority="5" operator="lessThan">
      <formula>0.8</formula>
    </cfRule>
  </conditionalFormatting>
  <conditionalFormatting sqref="AC12:AC20">
    <cfRule type="cellIs" dxfId="500" priority="12" operator="lessThan">
      <formula>0.8</formula>
    </cfRule>
  </conditionalFormatting>
  <conditionalFormatting sqref="AC22">
    <cfRule type="cellIs" dxfId="499" priority="11" operator="lessThan">
      <formula>0.8</formula>
    </cfRule>
  </conditionalFormatting>
  <conditionalFormatting sqref="AC39">
    <cfRule type="cellIs" dxfId="498" priority="7" operator="lessThan">
      <formula>0.8</formula>
    </cfRule>
  </conditionalFormatting>
  <conditionalFormatting sqref="AC56:AC61">
    <cfRule type="cellIs" dxfId="497" priority="6" operator="lessThan">
      <formula>0.8</formula>
    </cfRule>
  </conditionalFormatting>
  <conditionalFormatting sqref="AC90">
    <cfRule type="cellIs" dxfId="496" priority="10" operator="lessThan">
      <formula>0.8</formula>
    </cfRule>
  </conditionalFormatting>
  <conditionalFormatting sqref="AC107">
    <cfRule type="cellIs" dxfId="495" priority="9" operator="lessThan">
      <formula>0.8</formula>
    </cfRule>
  </conditionalFormatting>
  <conditionalFormatting sqref="AC124:AC129">
    <cfRule type="cellIs" dxfId="494" priority="8" operator="lessThan">
      <formula>0.8</formula>
    </cfRule>
  </conditionalFormatting>
  <dataValidations count="1">
    <dataValidation type="list" allowBlank="1" showInputMessage="1" showErrorMessage="1" sqref="Y5:Z140" xr:uid="{A797EA11-C0FF-455C-9BDD-D07E421DD68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1674-36A1-431F-A239-D9E00759592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3" sqref="M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66289</v>
      </c>
      <c r="E1" s="87" t="s">
        <v>3</v>
      </c>
      <c r="F1" s="88">
        <f>SUM(G5:G140)</f>
        <v>3038607.98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46256</v>
      </c>
      <c r="B2" s="348"/>
      <c r="C2" s="91" t="s">
        <v>40</v>
      </c>
      <c r="D2" s="92">
        <f>AVERAGE(N21,N38,N55,N72,N89,N106,N123,N140)</f>
        <v>211.30264135426592</v>
      </c>
      <c r="E2" s="92" t="s">
        <v>91</v>
      </c>
      <c r="F2" s="93">
        <f>F1/D1</f>
        <v>45.838796482070933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3621</v>
      </c>
      <c r="G5" s="147">
        <f t="shared" ref="G5:G7" si="0">E5*F5</f>
        <v>71333.7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1084.1672881768486</v>
      </c>
      <c r="N5" s="151">
        <f>M5/L5</f>
        <v>83.397483705911426</v>
      </c>
      <c r="O5" s="153">
        <f>L5-I5</f>
        <v>0</v>
      </c>
      <c r="P5" s="154">
        <f>N5-K5</f>
        <v>-8.9102086017808801</v>
      </c>
      <c r="Q5" s="155">
        <f>N5/K5</f>
        <v>0.90347274014737378</v>
      </c>
      <c r="R5" s="302">
        <f>Q21</f>
        <v>0.90269855389759079</v>
      </c>
      <c r="S5" s="156">
        <v>0.25</v>
      </c>
      <c r="T5" s="157">
        <v>0.38915509259259262</v>
      </c>
      <c r="U5" s="158"/>
      <c r="V5" s="159">
        <v>200.39342855044774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-115.83271182315139</v>
      </c>
      <c r="AF5" s="131">
        <f>M5/J5</f>
        <v>0.90347274014737389</v>
      </c>
      <c r="AG5" s="381">
        <f>AF21</f>
        <v>0.90269855389759079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3506</v>
      </c>
      <c r="G6" s="102">
        <f t="shared" si="0"/>
        <v>197843.58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1805.9548219448375</v>
      </c>
      <c r="N6" s="105">
        <f>M6/L6</f>
        <v>75.24811758103489</v>
      </c>
      <c r="O6" s="107">
        <f>L6-I6</f>
        <v>0</v>
      </c>
      <c r="P6" s="108">
        <f>N6-K6</f>
        <v>-8.0852157522984385</v>
      </c>
      <c r="Q6" s="109">
        <f>N6/K6</f>
        <v>0.90297741097241868</v>
      </c>
      <c r="R6" s="303"/>
      <c r="S6" s="46">
        <v>0.3923611111111111</v>
      </c>
      <c r="T6" s="47">
        <v>0.47324074074074074</v>
      </c>
      <c r="U6" s="110">
        <v>4.6166666666666156</v>
      </c>
      <c r="V6" s="111">
        <v>116.48131915806331</v>
      </c>
      <c r="W6" s="112">
        <v>0.47324074074074074</v>
      </c>
      <c r="X6" s="115">
        <v>0.51249999999999996</v>
      </c>
      <c r="Y6" s="12"/>
      <c r="Z6" s="197"/>
      <c r="AA6" s="294"/>
      <c r="AB6" s="295"/>
      <c r="AC6" s="12">
        <v>3</v>
      </c>
      <c r="AD6" s="197"/>
      <c r="AE6" s="116">
        <f>M6-J6</f>
        <v>-194.04517805516252</v>
      </c>
      <c r="AF6" s="109">
        <f>M6/J6</f>
        <v>0.90297741097241879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3481</v>
      </c>
      <c r="G7" s="102">
        <f t="shared" si="0"/>
        <v>207189.12000000002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1803.9103701457861</v>
      </c>
      <c r="N7" s="105">
        <f>M7/L7</f>
        <v>75.162932089407761</v>
      </c>
      <c r="O7" s="107">
        <f>L7-I7</f>
        <v>0</v>
      </c>
      <c r="P7" s="108">
        <f>N7-K7</f>
        <v>-8.1704012439255678</v>
      </c>
      <c r="Q7" s="109">
        <f>N7/K7</f>
        <v>0.90195518507289318</v>
      </c>
      <c r="R7" s="303"/>
      <c r="S7" s="46">
        <v>0.51249999999999996</v>
      </c>
      <c r="T7" s="47">
        <v>0.59289351851851846</v>
      </c>
      <c r="U7" s="110">
        <v>56.533333333333275</v>
      </c>
      <c r="V7" s="111">
        <v>115.78180571306356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-196.08962985421385</v>
      </c>
      <c r="AF7" s="109">
        <f>M7/J7</f>
        <v>0.90195518507289307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1564.6774934224907</v>
      </c>
      <c r="N21" s="137">
        <f t="shared" ref="N21:N27" si="5">M21/L21</f>
        <v>76.951352135532332</v>
      </c>
      <c r="O21" s="138">
        <f t="shared" ref="O21:O27" si="6">L21-I21</f>
        <v>0</v>
      </c>
      <c r="P21" s="139">
        <f t="shared" ref="P21:P27" si="7">N21-K21</f>
        <v>-8.2945495038119361</v>
      </c>
      <c r="Q21" s="140">
        <f t="shared" ref="Q21:Q27" si="8">N21/K21</f>
        <v>0.90269855389759079</v>
      </c>
      <c r="R21" s="304"/>
      <c r="S21" s="141">
        <v>0.25</v>
      </c>
      <c r="T21" s="142">
        <v>0.59289351851851846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-168.65583991084259</v>
      </c>
      <c r="AF21" s="140">
        <f t="shared" ref="AF21:AF27" si="10">M21/J21</f>
        <v>0.90269855389759079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1744</v>
      </c>
      <c r="G22" s="147">
        <f t="shared" ref="G22:G27" si="11">E22*F22</f>
        <v>63568.800000000003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1896.0083422374971</v>
      </c>
      <c r="N22" s="151">
        <f t="shared" si="5"/>
        <v>94.80041711187485</v>
      </c>
      <c r="O22" s="153">
        <f t="shared" si="6"/>
        <v>0</v>
      </c>
      <c r="P22" s="154">
        <f t="shared" si="7"/>
        <v>-10.19958288812515</v>
      </c>
      <c r="Q22" s="155">
        <f t="shared" si="8"/>
        <v>0.90286111535118907</v>
      </c>
      <c r="R22" s="302">
        <f>Q38</f>
        <v>0.90368863178685999</v>
      </c>
      <c r="S22" s="156">
        <v>0.25</v>
      </c>
      <c r="T22" s="157">
        <v>0.28832175925925924</v>
      </c>
      <c r="U22" s="158"/>
      <c r="V22" s="159">
        <v>55.189630588077137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-203.99165776250288</v>
      </c>
      <c r="AF22" s="155">
        <f t="shared" si="10"/>
        <v>0.90286111535118907</v>
      </c>
      <c r="AG22" s="374">
        <f>AF38</f>
        <v>0.91115713287600753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774</v>
      </c>
      <c r="G23" s="102">
        <f t="shared" si="11"/>
        <v>39814.559999999998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1803.9709154418099</v>
      </c>
      <c r="N23" s="105">
        <f t="shared" si="5"/>
        <v>94.945837654832104</v>
      </c>
      <c r="O23" s="107">
        <f t="shared" si="6"/>
        <v>0</v>
      </c>
      <c r="P23" s="108">
        <f t="shared" si="7"/>
        <v>-10.317320239904731</v>
      </c>
      <c r="Q23" s="109">
        <f t="shared" si="8"/>
        <v>0.90198545772090499</v>
      </c>
      <c r="R23" s="303"/>
      <c r="S23" s="46">
        <v>0.29166666666666663</v>
      </c>
      <c r="T23" s="47">
        <v>0.309537037037037</v>
      </c>
      <c r="U23" s="110">
        <v>4.8166666666666469</v>
      </c>
      <c r="V23" s="111">
        <v>25.743208830296687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-196.02908455819011</v>
      </c>
      <c r="AF23" s="109">
        <f t="shared" si="10"/>
        <v>0.90198545772090499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1258</v>
      </c>
      <c r="G24" s="102">
        <f t="shared" si="11"/>
        <v>54446.239999999998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1625.5049246155502</v>
      </c>
      <c r="N24" s="105">
        <f t="shared" si="5"/>
        <v>77.404996410264289</v>
      </c>
      <c r="O24" s="107">
        <f t="shared" si="6"/>
        <v>0</v>
      </c>
      <c r="P24" s="108">
        <f t="shared" si="7"/>
        <v>-8.3092893040214193</v>
      </c>
      <c r="Q24" s="109">
        <f t="shared" si="8"/>
        <v>0.90305829145308347</v>
      </c>
      <c r="R24" s="303"/>
      <c r="S24" s="46">
        <v>0.31319444444444439</v>
      </c>
      <c r="T24" s="47">
        <v>0.34543981481481478</v>
      </c>
      <c r="U24" s="110">
        <v>5.2666666666666373</v>
      </c>
      <c r="V24" s="111">
        <v>46.434802415533653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-174.49507538444982</v>
      </c>
      <c r="AF24" s="109">
        <f t="shared" si="10"/>
        <v>0.90305829145308347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2232</v>
      </c>
      <c r="G25" s="102">
        <f t="shared" si="11"/>
        <v>136352.88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1804.8208297322428</v>
      </c>
      <c r="N25" s="105">
        <f t="shared" si="5"/>
        <v>90.241041486612147</v>
      </c>
      <c r="O25" s="107">
        <f t="shared" si="6"/>
        <v>0</v>
      </c>
      <c r="P25" s="108">
        <f t="shared" si="7"/>
        <v>-9.7589585133878529</v>
      </c>
      <c r="Q25" s="109">
        <f t="shared" si="8"/>
        <v>0.9024104148661215</v>
      </c>
      <c r="R25" s="303"/>
      <c r="S25" s="46">
        <v>0.34861111111111104</v>
      </c>
      <c r="T25" s="47">
        <v>0.40013888888888882</v>
      </c>
      <c r="U25" s="110">
        <v>4.5666666666666078</v>
      </c>
      <c r="V25" s="111">
        <v>74.2012712806888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-195.17917026775717</v>
      </c>
      <c r="AF25" s="109">
        <f t="shared" si="10"/>
        <v>0.90241041486612139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2170</v>
      </c>
      <c r="G26" s="102">
        <f t="shared" si="11"/>
        <v>116659.2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1805.6443887848204</v>
      </c>
      <c r="N26" s="105">
        <f t="shared" si="5"/>
        <v>90.282219439241018</v>
      </c>
      <c r="O26" s="107">
        <f t="shared" si="6"/>
        <v>0</v>
      </c>
      <c r="P26" s="108">
        <f t="shared" si="7"/>
        <v>-9.7177805607589818</v>
      </c>
      <c r="Q26" s="109">
        <f t="shared" si="8"/>
        <v>0.90282219439241018</v>
      </c>
      <c r="R26" s="303"/>
      <c r="S26" s="46">
        <v>0.40416666666666656</v>
      </c>
      <c r="T26" s="47">
        <v>0.45423611111111101</v>
      </c>
      <c r="U26" s="110">
        <v>5.7999999999999474</v>
      </c>
      <c r="V26" s="111">
        <v>72.107221559624605</v>
      </c>
      <c r="W26" s="112">
        <v>0.45423611111111101</v>
      </c>
      <c r="X26" s="115">
        <v>0.49374999999999986</v>
      </c>
      <c r="Y26" s="12"/>
      <c r="Z26" s="197"/>
      <c r="AA26" s="294"/>
      <c r="AB26" s="295"/>
      <c r="AC26" s="12">
        <v>2</v>
      </c>
      <c r="AD26" s="197"/>
      <c r="AE26" s="116">
        <f t="shared" si="9"/>
        <v>-194.35561121517958</v>
      </c>
      <c r="AF26" s="109">
        <f t="shared" si="10"/>
        <v>0.90282219439241018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1650</v>
      </c>
      <c r="G27" s="120">
        <f t="shared" si="11"/>
        <v>49450.5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0.49374999999999986</v>
      </c>
      <c r="T27" s="119">
        <v>0.5199189814814813</v>
      </c>
      <c r="U27" s="110">
        <v>56.899999999999942</v>
      </c>
      <c r="V27" s="111">
        <v>37.690815243255116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1927.0973360327559</v>
      </c>
      <c r="N38" s="137">
        <f t="shared" ref="N38:N44" si="16">M38/L38</f>
        <v>94.775278821283081</v>
      </c>
      <c r="O38" s="138">
        <f t="shared" ref="O38:O44" si="17">L38-I38</f>
        <v>0.1666666666666643</v>
      </c>
      <c r="P38" s="139">
        <f t="shared" ref="P38:P44" si="18">N38-K38</f>
        <v>-10.10075423656815</v>
      </c>
      <c r="Q38" s="140">
        <f t="shared" ref="Q38:Q44" si="19">N38/K38</f>
        <v>0.90368863178685999</v>
      </c>
      <c r="R38" s="304"/>
      <c r="S38" s="141">
        <v>0.25</v>
      </c>
      <c r="T38" s="142">
        <v>0.5199189814814813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4" si="20">M38-J38</f>
        <v>-187.90266396724405</v>
      </c>
      <c r="AF38" s="140">
        <f t="shared" ref="AF38:AF44" si="21">M38/J38</f>
        <v>0.91115713287600753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1917</v>
      </c>
      <c r="G39" s="147">
        <f t="shared" ref="G39:G44" si="22">E39*F39</f>
        <v>137161.35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1805.4185926713981</v>
      </c>
      <c r="N39" s="151">
        <f t="shared" si="16"/>
        <v>82.064481485063553</v>
      </c>
      <c r="O39" s="153">
        <f t="shared" si="17"/>
        <v>0</v>
      </c>
      <c r="P39" s="154">
        <f t="shared" si="18"/>
        <v>-8.8446094240273538</v>
      </c>
      <c r="Q39" s="155">
        <f t="shared" si="19"/>
        <v>0.90270929633569907</v>
      </c>
      <c r="R39" s="302">
        <f>Q55</f>
        <v>0.90033222805550794</v>
      </c>
      <c r="S39" s="156">
        <v>0.25</v>
      </c>
      <c r="T39" s="157">
        <v>0.29423611111111109</v>
      </c>
      <c r="U39" s="158"/>
      <c r="V39" s="159">
        <v>63.708217289271403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-194.58140732860193</v>
      </c>
      <c r="AF39" s="155">
        <f t="shared" si="21"/>
        <v>0.90270929633569907</v>
      </c>
      <c r="AG39" s="307">
        <f>AF55</f>
        <v>0.90033222805550794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1830</v>
      </c>
      <c r="G40" s="102">
        <f t="shared" si="22"/>
        <v>108958.2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1805.8144544876125</v>
      </c>
      <c r="N40" s="105">
        <f t="shared" si="16"/>
        <v>78.513671934244016</v>
      </c>
      <c r="O40" s="107">
        <f t="shared" si="17"/>
        <v>0</v>
      </c>
      <c r="P40" s="108">
        <f t="shared" si="18"/>
        <v>-8.4428498048864213</v>
      </c>
      <c r="Q40" s="109">
        <f t="shared" si="19"/>
        <v>0.90290722724380612</v>
      </c>
      <c r="R40" s="303"/>
      <c r="S40" s="46">
        <v>0.29791666666666666</v>
      </c>
      <c r="T40" s="47">
        <v>0.34013888888888888</v>
      </c>
      <c r="U40" s="110">
        <v>5.3000000000000291</v>
      </c>
      <c r="V40" s="111">
        <v>60.803589054865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-194.18554551238753</v>
      </c>
      <c r="AF40" s="109">
        <f t="shared" si="21"/>
        <v>0.90290722724380623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2450</v>
      </c>
      <c r="G41" s="102">
        <f t="shared" si="22"/>
        <v>143741.5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1803.5493813870348</v>
      </c>
      <c r="N41" s="105">
        <f t="shared" si="16"/>
        <v>78.415190495088467</v>
      </c>
      <c r="O41" s="107">
        <f t="shared" si="17"/>
        <v>0</v>
      </c>
      <c r="P41" s="108">
        <f t="shared" si="18"/>
        <v>-8.5413312440419702</v>
      </c>
      <c r="Q41" s="109">
        <f t="shared" si="19"/>
        <v>0.90177469069351734</v>
      </c>
      <c r="R41" s="303"/>
      <c r="S41" s="46">
        <v>0.34305555555555556</v>
      </c>
      <c r="T41" s="47">
        <v>0.3996527777777778</v>
      </c>
      <c r="U41" s="110">
        <v>5</v>
      </c>
      <c r="V41" s="111">
        <v>81.505946838532594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-196.45061861296517</v>
      </c>
      <c r="AF41" s="109">
        <f t="shared" si="21"/>
        <v>0.90177469069351746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1106</v>
      </c>
      <c r="G42" s="102">
        <f t="shared" si="22"/>
        <v>70695.520000000004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1806.3665741879893</v>
      </c>
      <c r="N42" s="105">
        <f t="shared" si="16"/>
        <v>75.265273924499553</v>
      </c>
      <c r="O42" s="107">
        <f t="shared" si="17"/>
        <v>0</v>
      </c>
      <c r="P42" s="108">
        <f t="shared" si="18"/>
        <v>-8.0680594088337756</v>
      </c>
      <c r="Q42" s="109">
        <f t="shared" si="19"/>
        <v>0.90318328709399465</v>
      </c>
      <c r="R42" s="303"/>
      <c r="S42" s="46">
        <v>0.40347222222222223</v>
      </c>
      <c r="T42" s="47">
        <v>0.42898148148148152</v>
      </c>
      <c r="U42" s="110">
        <v>5.4999999999999805</v>
      </c>
      <c r="V42" s="111">
        <v>36.736729381648694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-193.63342581201073</v>
      </c>
      <c r="AF42" s="109">
        <f t="shared" si="21"/>
        <v>0.90318328709399465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1831</v>
      </c>
      <c r="G43" s="102">
        <f t="shared" si="22"/>
        <v>126815.06000000001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1789.1062475404833</v>
      </c>
      <c r="N43" s="105">
        <f t="shared" si="16"/>
        <v>74.546093647520138</v>
      </c>
      <c r="O43" s="107">
        <f t="shared" si="17"/>
        <v>0</v>
      </c>
      <c r="P43" s="108">
        <f t="shared" si="18"/>
        <v>-8.7872396858131907</v>
      </c>
      <c r="Q43" s="109">
        <f t="shared" si="19"/>
        <v>0.89455312377024165</v>
      </c>
      <c r="R43" s="303"/>
      <c r="S43" s="46">
        <v>0.43194444444444446</v>
      </c>
      <c r="T43" s="47">
        <v>0.47458333333333336</v>
      </c>
      <c r="U43" s="110">
        <v>4.2666666666666409</v>
      </c>
      <c r="V43" s="111">
        <v>61.404961360470637</v>
      </c>
      <c r="W43" s="112">
        <v>0.47458333333333336</v>
      </c>
      <c r="X43" s="115">
        <v>0.51388888888888884</v>
      </c>
      <c r="Y43" s="12"/>
      <c r="Z43" s="197"/>
      <c r="AA43" s="294"/>
      <c r="AB43" s="295"/>
      <c r="AC43" s="12">
        <v>2</v>
      </c>
      <c r="AD43" s="197"/>
      <c r="AE43" s="116">
        <f t="shared" si="20"/>
        <v>-210.89375245951669</v>
      </c>
      <c r="AF43" s="109">
        <f t="shared" si="21"/>
        <v>0.89455312377024165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2202</v>
      </c>
      <c r="G44" s="120">
        <f t="shared" si="22"/>
        <v>152290.32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1793.7314863915778</v>
      </c>
      <c r="N44" s="105">
        <f t="shared" si="16"/>
        <v>74.738811932982415</v>
      </c>
      <c r="O44" s="107">
        <f t="shared" si="17"/>
        <v>0</v>
      </c>
      <c r="P44" s="108">
        <f t="shared" si="18"/>
        <v>-8.5945214003509136</v>
      </c>
      <c r="Q44" s="109">
        <f t="shared" si="19"/>
        <v>0.89686574319578904</v>
      </c>
      <c r="R44" s="303"/>
      <c r="S44" s="46">
        <v>0.51388888888888884</v>
      </c>
      <c r="T44" s="119">
        <v>0.56503472222222217</v>
      </c>
      <c r="U44" s="110">
        <v>56.599999999999895</v>
      </c>
      <c r="V44" s="111">
        <v>73.656509350674213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-206.26851360842215</v>
      </c>
      <c r="AF44" s="109">
        <f t="shared" si="21"/>
        <v>0.89686574319578893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1800.6644561110159</v>
      </c>
      <c r="N55" s="137">
        <f t="shared" ref="N55:N63" si="27">M55/L55</f>
        <v>77.171333833329257</v>
      </c>
      <c r="O55" s="138">
        <f t="shared" ref="O55:O63" si="28">L55-I55</f>
        <v>0</v>
      </c>
      <c r="P55" s="139">
        <f t="shared" ref="P55:P63" si="29">N55-K55</f>
        <v>-8.5429518809564655</v>
      </c>
      <c r="Q55" s="140">
        <f t="shared" ref="Q55:Q63" si="30">N55/K55</f>
        <v>0.90033222805550794</v>
      </c>
      <c r="R55" s="304"/>
      <c r="S55" s="141">
        <v>0.25</v>
      </c>
      <c r="T55" s="142">
        <v>0.56503472222222217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1">M55-J55</f>
        <v>-199.33554388898415</v>
      </c>
      <c r="AF55" s="140">
        <f t="shared" ref="AF55:AF63" si="32">M55/J55</f>
        <v>0.90033222805550794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1654</v>
      </c>
      <c r="G56" s="147">
        <f t="shared" ref="G56:G63" si="33">E56*F56</f>
        <v>47734.44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3191.8836154694422</v>
      </c>
      <c r="N56" s="151">
        <f t="shared" si="27"/>
        <v>177.32686752608012</v>
      </c>
      <c r="O56" s="153">
        <f t="shared" si="28"/>
        <v>0</v>
      </c>
      <c r="P56" s="154">
        <f t="shared" si="29"/>
        <v>-22.673132473919878</v>
      </c>
      <c r="Q56" s="155">
        <f t="shared" si="30"/>
        <v>0.88663433763040056</v>
      </c>
      <c r="R56" s="302">
        <f>Q72</f>
        <v>0.88871127260726202</v>
      </c>
      <c r="S56" s="156">
        <v>0.25</v>
      </c>
      <c r="T56" s="157">
        <v>0.27158564814814817</v>
      </c>
      <c r="U56" s="158"/>
      <c r="V56" s="159">
        <v>31.091359195878574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-408.11638453055775</v>
      </c>
      <c r="AF56" s="155">
        <f t="shared" si="32"/>
        <v>0.88663433763040067</v>
      </c>
      <c r="AG56" s="307">
        <f>AF72</f>
        <v>0.89975116419244539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1866</v>
      </c>
      <c r="G57" s="102">
        <f t="shared" si="33"/>
        <v>66970.740000000005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3192.8287488469491</v>
      </c>
      <c r="N57" s="105">
        <f t="shared" si="27"/>
        <v>177.37937493594163</v>
      </c>
      <c r="O57" s="107">
        <f t="shared" si="28"/>
        <v>0</v>
      </c>
      <c r="P57" s="108">
        <f t="shared" si="29"/>
        <v>-22.620625064058373</v>
      </c>
      <c r="Q57" s="109">
        <f t="shared" si="30"/>
        <v>0.88689687467970812</v>
      </c>
      <c r="R57" s="303"/>
      <c r="S57" s="46">
        <v>0.27499999999999997</v>
      </c>
      <c r="T57" s="47">
        <v>0.29934027777777772</v>
      </c>
      <c r="U57" s="110">
        <v>4.9166666666665826</v>
      </c>
      <c r="V57" s="111">
        <v>35.0660836540115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-407.17125115305089</v>
      </c>
      <c r="AF57" s="109">
        <f t="shared" si="32"/>
        <v>0.88689687467970812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1530</v>
      </c>
      <c r="G58" s="102">
        <f t="shared" si="33"/>
        <v>56196.899999999994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3193.2966439870074</v>
      </c>
      <c r="N58" s="105">
        <f t="shared" si="27"/>
        <v>152.06174495176225</v>
      </c>
      <c r="O58" s="107">
        <f t="shared" si="28"/>
        <v>0</v>
      </c>
      <c r="P58" s="108">
        <f t="shared" si="29"/>
        <v>-19.366826476809166</v>
      </c>
      <c r="Q58" s="109">
        <f t="shared" si="30"/>
        <v>0.88702684555194655</v>
      </c>
      <c r="R58" s="303"/>
      <c r="S58" s="46">
        <v>0.30277777777777776</v>
      </c>
      <c r="T58" s="47">
        <v>0.32273148148148145</v>
      </c>
      <c r="U58" s="110">
        <v>4.9500000000000544</v>
      </c>
      <c r="V58" s="111">
        <v>28.747720689482399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-406.70335601299257</v>
      </c>
      <c r="AF58" s="109">
        <f t="shared" si="32"/>
        <v>0.88702684555194655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980</v>
      </c>
      <c r="G59" s="102">
        <f t="shared" si="33"/>
        <v>43080.800000000003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3266.2770040511482</v>
      </c>
      <c r="N59" s="105">
        <f t="shared" si="27"/>
        <v>142.01204365439776</v>
      </c>
      <c r="O59" s="107">
        <f t="shared" si="28"/>
        <v>0</v>
      </c>
      <c r="P59" s="108">
        <f t="shared" si="29"/>
        <v>-14.509695476037024</v>
      </c>
      <c r="Q59" s="109">
        <f t="shared" si="30"/>
        <v>0.90729916779198572</v>
      </c>
      <c r="R59" s="303"/>
      <c r="S59" s="46">
        <v>0.3256944444444444</v>
      </c>
      <c r="T59" s="47">
        <v>0.33819444444444441</v>
      </c>
      <c r="U59" s="110">
        <v>5</v>
      </c>
      <c r="V59" s="111">
        <v>18.002147376683187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-333.7229959488518</v>
      </c>
      <c r="AF59" s="199">
        <f t="shared" si="32"/>
        <v>0.90729916779198561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711</v>
      </c>
      <c r="G60" s="102">
        <f t="shared" si="33"/>
        <v>33367.230000000003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3264.3708059526971</v>
      </c>
      <c r="N60" s="105">
        <f t="shared" si="27"/>
        <v>141.92916547620422</v>
      </c>
      <c r="O60" s="107">
        <f t="shared" si="28"/>
        <v>0</v>
      </c>
      <c r="P60" s="108">
        <f t="shared" si="29"/>
        <v>-14.592573654230563</v>
      </c>
      <c r="Q60" s="109">
        <f t="shared" si="30"/>
        <v>0.90676966832019368</v>
      </c>
      <c r="R60" s="303"/>
      <c r="S60" s="46">
        <v>0.34236111111111106</v>
      </c>
      <c r="T60" s="47">
        <v>0.35143518518518513</v>
      </c>
      <c r="U60" s="110">
        <v>5.9999999999999787</v>
      </c>
      <c r="V60" s="111">
        <v>13.068368312266475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-335.62919404730292</v>
      </c>
      <c r="AF60" s="199">
        <f t="shared" si="32"/>
        <v>0.90676966832019368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2724</v>
      </c>
      <c r="G61" s="120">
        <f t="shared" si="33"/>
        <v>100052.51999999999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3266.5767104351821</v>
      </c>
      <c r="N61" s="105">
        <f t="shared" si="27"/>
        <v>171.92509002290433</v>
      </c>
      <c r="O61" s="107">
        <f t="shared" si="28"/>
        <v>0</v>
      </c>
      <c r="P61" s="108">
        <f t="shared" si="29"/>
        <v>-17.548594187622001</v>
      </c>
      <c r="Q61" s="109">
        <f t="shared" si="30"/>
        <v>0.90738241956532828</v>
      </c>
      <c r="R61" s="303"/>
      <c r="S61" s="46">
        <v>0.35555555555555551</v>
      </c>
      <c r="T61" s="119">
        <v>0.39030092592592591</v>
      </c>
      <c r="U61" s="110">
        <v>5.9333333333333549</v>
      </c>
      <c r="V61" s="111">
        <v>50.034030879448132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-333.42328956481788</v>
      </c>
      <c r="AF61" s="199">
        <f t="shared" si="32"/>
        <v>0.90738241956532839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4455</v>
      </c>
      <c r="G62" s="120">
        <f t="shared" si="33"/>
        <v>171428.4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3268.8000000000006</v>
      </c>
      <c r="N62" s="105">
        <f t="shared" si="27"/>
        <v>163.44000000000003</v>
      </c>
      <c r="O62" s="122">
        <f t="shared" si="28"/>
        <v>1</v>
      </c>
      <c r="P62" s="123">
        <f t="shared" si="29"/>
        <v>-26.033684210526303</v>
      </c>
      <c r="Q62" s="124">
        <f t="shared" si="30"/>
        <v>0.86260000000000003</v>
      </c>
      <c r="R62" s="303"/>
      <c r="S62" s="46">
        <v>0.39374999999999993</v>
      </c>
      <c r="T62" s="119">
        <v>0.45053240740740735</v>
      </c>
      <c r="U62" s="110">
        <v>4.9666666666665904</v>
      </c>
      <c r="V62" s="111">
        <v>81.773127753303953</v>
      </c>
      <c r="W62" s="112">
        <v>0.45053240740740735</v>
      </c>
      <c r="X62" s="115">
        <v>0.48958333333333326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-331.19999999999936</v>
      </c>
      <c r="AF62" s="199">
        <f t="shared" si="32"/>
        <v>0.90800000000000014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5505</v>
      </c>
      <c r="G63" s="120">
        <f t="shared" si="33"/>
        <v>208088.99999999997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0.48958333333333326</v>
      </c>
      <c r="T63" s="119">
        <v>0.55974537037037031</v>
      </c>
      <c r="U63" s="110">
        <v>56.233333333333306</v>
      </c>
      <c r="V63" s="111">
        <v>101.04625550660792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3239.1041910928034</v>
      </c>
      <c r="N72" s="137">
        <f>M72/L72</f>
        <v>158.97443882664066</v>
      </c>
      <c r="O72" s="138">
        <f>L72-I72</f>
        <v>0.25</v>
      </c>
      <c r="P72" s="139">
        <f>N72-K72</f>
        <v>-19.907548750999098</v>
      </c>
      <c r="Q72" s="140">
        <f>N72/K72</f>
        <v>0.88871127260726202</v>
      </c>
      <c r="R72" s="304"/>
      <c r="S72" s="141">
        <v>0.25</v>
      </c>
      <c r="T72" s="142">
        <v>0.55974537037037031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-360.89580890719662</v>
      </c>
      <c r="AF72" s="140">
        <f>M72/J72</f>
        <v>0.89975116419244539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696</v>
      </c>
      <c r="G73" s="120">
        <f t="shared" ref="G73:G74" si="39">E73*F73</f>
        <v>16390.8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2257.7201644204383</v>
      </c>
      <c r="N73" s="105">
        <f>M73/L73</f>
        <v>376.28669407007305</v>
      </c>
      <c r="O73" s="107">
        <f>L73-I73</f>
        <v>0</v>
      </c>
      <c r="P73" s="108">
        <f>N73-K73</f>
        <v>-40.379972596593632</v>
      </c>
      <c r="Q73" s="109">
        <f>N73/K73</f>
        <v>0.90308806576817524</v>
      </c>
      <c r="R73" s="302">
        <f>Q89</f>
        <v>0.90540169390530978</v>
      </c>
      <c r="S73" s="46">
        <v>0.36805555555555552</v>
      </c>
      <c r="T73" s="119">
        <v>0.38089120370370366</v>
      </c>
      <c r="U73" s="110">
        <v>4.6666666666667034</v>
      </c>
      <c r="V73" s="111">
        <v>18.496534981659199</v>
      </c>
      <c r="W73" s="112"/>
      <c r="X73" s="115"/>
      <c r="Y73" s="12"/>
      <c r="Z73" s="197"/>
      <c r="AA73" s="305"/>
      <c r="AB73" s="306"/>
      <c r="AC73" s="12">
        <v>0</v>
      </c>
      <c r="AD73" s="197"/>
      <c r="AE73" s="114">
        <f>M73-J73</f>
        <v>-242.27983557956168</v>
      </c>
      <c r="AF73" s="155">
        <f>M73/J73</f>
        <v>0.90308806576817535</v>
      </c>
      <c r="AG73" s="307">
        <f>AF89</f>
        <v>0.90540169390530978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940</v>
      </c>
      <c r="G74" s="120">
        <f t="shared" si="39"/>
        <v>25427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2969.1638144949147</v>
      </c>
      <c r="N74" s="105">
        <f>M74/L74</f>
        <v>593.83276289898299</v>
      </c>
      <c r="O74" s="122">
        <f>L74-I74</f>
        <v>0</v>
      </c>
      <c r="P74" s="123">
        <f>N74-K74</f>
        <v>-60.767237101017031</v>
      </c>
      <c r="Q74" s="124">
        <f>N74/K74</f>
        <v>0.90716890146499074</v>
      </c>
      <c r="R74" s="303"/>
      <c r="S74" s="46">
        <v>0.38472222222222219</v>
      </c>
      <c r="T74" s="119">
        <v>0.39790509259259255</v>
      </c>
      <c r="U74" s="110">
        <v>5.5166666666666764</v>
      </c>
      <c r="V74" s="111">
        <v>18.995246986597881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-303.83618550508527</v>
      </c>
      <c r="AF74" s="109">
        <f>M74/J74</f>
        <v>0.90716890146499074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2613.4419894576768</v>
      </c>
      <c r="N89" s="137">
        <f>M89/L89</f>
        <v>475.1712708104867</v>
      </c>
      <c r="O89" s="138">
        <f>L89-I89</f>
        <v>0</v>
      </c>
      <c r="P89" s="139">
        <f>N89-K89</f>
        <v>-49.646911007695167</v>
      </c>
      <c r="Q89" s="140">
        <f>N89/K89</f>
        <v>0.90540169390530978</v>
      </c>
      <c r="R89" s="304"/>
      <c r="S89" s="141">
        <v>0.25</v>
      </c>
      <c r="T89" s="142">
        <v>0.39790509259259255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-273.05801054232325</v>
      </c>
      <c r="AF89" s="140">
        <f>M89/J89</f>
        <v>0.90540169390530978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1767</v>
      </c>
      <c r="G90" s="147">
        <f t="shared" ref="G90:G91" si="43">E90*F90</f>
        <v>27406.17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3793.4400000000005</v>
      </c>
      <c r="N90" s="151">
        <f>M90/L90</f>
        <v>632.24000000000012</v>
      </c>
      <c r="O90" s="153">
        <f>L90-I90</f>
        <v>0</v>
      </c>
      <c r="P90" s="154">
        <f>N90-K90</f>
        <v>-67.759999999999877</v>
      </c>
      <c r="Q90" s="155">
        <f>N90/K90</f>
        <v>0.90320000000000022</v>
      </c>
      <c r="R90" s="302">
        <f>Q106</f>
        <v>0.90317877458192375</v>
      </c>
      <c r="S90" s="156">
        <v>0.25</v>
      </c>
      <c r="T90" s="157">
        <v>0.26939814814814816</v>
      </c>
      <c r="U90" s="158"/>
      <c r="V90" s="159">
        <v>27.948247500949002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-406.55999999999949</v>
      </c>
      <c r="AF90" s="155">
        <f>M90/J90</f>
        <v>0.90320000000000011</v>
      </c>
      <c r="AG90" s="307">
        <f>AF106</f>
        <v>0.90317877458192375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1787</v>
      </c>
      <c r="G91" s="102">
        <f t="shared" si="43"/>
        <v>26822.87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3793.2617064881588</v>
      </c>
      <c r="N91" s="105">
        <f>M91/L91</f>
        <v>632.21028441469309</v>
      </c>
      <c r="O91" s="107">
        <f>L91-I91</f>
        <v>0</v>
      </c>
      <c r="P91" s="108">
        <f>N91-K91</f>
        <v>-67.789715585306908</v>
      </c>
      <c r="Q91" s="109">
        <f>N91/K91</f>
        <v>0.90315754916384727</v>
      </c>
      <c r="R91" s="303"/>
      <c r="S91" s="46">
        <v>0.2722222222222222</v>
      </c>
      <c r="T91" s="47">
        <v>0.29184027777777777</v>
      </c>
      <c r="U91" s="110">
        <v>5</v>
      </c>
      <c r="V91" s="111">
        <v>28.265911581214201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-406.73829351184122</v>
      </c>
      <c r="AF91" s="109">
        <f>M91/J91</f>
        <v>0.90315754916384727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3793.3508532440796</v>
      </c>
      <c r="N106" s="137">
        <f>M106/L106</f>
        <v>632.22514220734661</v>
      </c>
      <c r="O106" s="138">
        <f>L106-I106</f>
        <v>0</v>
      </c>
      <c r="P106" s="139">
        <f>N106-K106</f>
        <v>-67.774857792653393</v>
      </c>
      <c r="Q106" s="140">
        <f>N106/K106</f>
        <v>0.90317877458192375</v>
      </c>
      <c r="R106" s="304"/>
      <c r="S106" s="141">
        <v>0.25</v>
      </c>
      <c r="T106" s="142">
        <v>0.29184027777777777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-406.64914675592036</v>
      </c>
      <c r="AF106" s="140">
        <f>M106/J106</f>
        <v>0.90317877458192375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1485</v>
      </c>
      <c r="G107" s="147">
        <f t="shared" ref="G107:G109" si="47">E107*F107</f>
        <v>86382.45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1803.294241374346</v>
      </c>
      <c r="N107" s="151">
        <f>M107/L107</f>
        <v>106.07613184554977</v>
      </c>
      <c r="O107" s="153">
        <f>L107-I107</f>
        <v>-1</v>
      </c>
      <c r="P107" s="154">
        <f>N107-K107</f>
        <v>-5.034979265561347</v>
      </c>
      <c r="Q107" s="155">
        <f>N107/K107</f>
        <v>0.95468518660994783</v>
      </c>
      <c r="R107" s="302">
        <f>Q123</f>
        <v>0.95035929596885571</v>
      </c>
      <c r="S107" s="156">
        <v>0.70833333333333337</v>
      </c>
      <c r="T107" s="157">
        <v>0.74263888888888896</v>
      </c>
      <c r="U107" s="158"/>
      <c r="V107" s="159">
        <v>49.409573854178198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-196.70575862565397</v>
      </c>
      <c r="AF107" s="155">
        <f>M107/J107</f>
        <v>0.90164712068717301</v>
      </c>
      <c r="AG107" s="307">
        <f>AF123</f>
        <v>0.90203594193654102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1510</v>
      </c>
      <c r="G108" s="102">
        <f t="shared" si="47"/>
        <v>76511.7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1803.9942375358087</v>
      </c>
      <c r="N108" s="105">
        <f>M108/L108</f>
        <v>94.94706513346361</v>
      </c>
      <c r="O108" s="107">
        <f>L108-I108</f>
        <v>-1</v>
      </c>
      <c r="P108" s="108">
        <f>N108-K108</f>
        <v>-5.0529348665363898</v>
      </c>
      <c r="Q108" s="109">
        <f>N108/K108</f>
        <v>0.94947065133463615</v>
      </c>
      <c r="R108" s="303"/>
      <c r="S108" s="46">
        <v>0.74583333333333335</v>
      </c>
      <c r="T108" s="47">
        <v>0.78070601851851851</v>
      </c>
      <c r="U108" s="110">
        <v>4.5999999999999197</v>
      </c>
      <c r="V108" s="111">
        <v>50.221889912329402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-196.00576246419132</v>
      </c>
      <c r="AF108" s="109">
        <f>M108/J108</f>
        <v>0.90199711876790434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1466</v>
      </c>
      <c r="G109" s="102">
        <f t="shared" si="47"/>
        <v>84001.8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1804.9271727090913</v>
      </c>
      <c r="N109" s="105">
        <f>M109/L109</f>
        <v>90.24635863545457</v>
      </c>
      <c r="O109" s="107">
        <f>L109-I109</f>
        <v>-1</v>
      </c>
      <c r="P109" s="108">
        <f>N109-K109</f>
        <v>-4.9917366026406711</v>
      </c>
      <c r="Q109" s="109">
        <f>N109/K109</f>
        <v>0.94758676567227296</v>
      </c>
      <c r="R109" s="303"/>
      <c r="S109" s="46">
        <v>0.78472222222222221</v>
      </c>
      <c r="T109" s="47">
        <v>0.81855324074074076</v>
      </c>
      <c r="U109" s="110">
        <v>5.7833333333333314</v>
      </c>
      <c r="V109" s="111">
        <v>48.733268206039099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-195.07282729090866</v>
      </c>
      <c r="AF109" s="109">
        <f>M109/J109</f>
        <v>0.90246358635454571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1804.071883873082</v>
      </c>
      <c r="N123" s="137">
        <f>M123/L123</f>
        <v>96.646708064629394</v>
      </c>
      <c r="O123" s="138">
        <f>L123-I123</f>
        <v>-1</v>
      </c>
      <c r="P123" s="139">
        <f>N123-K123</f>
        <v>-5.0482071896078935</v>
      </c>
      <c r="Q123" s="140">
        <f>N123/K123</f>
        <v>0.95035929596885571</v>
      </c>
      <c r="R123" s="304"/>
      <c r="S123" s="141">
        <v>0.70833333333333337</v>
      </c>
      <c r="T123" s="142">
        <v>0.81855324074074076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-195.92811612691798</v>
      </c>
      <c r="AF123" s="140">
        <f>M123/J123</f>
        <v>0.90203594193654102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1816</v>
      </c>
      <c r="G124" s="147">
        <f t="shared" ref="G124:G126" si="55">E124*F124</f>
        <v>86441.600000000006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1806.9015390423549</v>
      </c>
      <c r="N124" s="151">
        <f>M124/L124</f>
        <v>78.560936480102384</v>
      </c>
      <c r="O124" s="153">
        <f>L124-I124</f>
        <v>0</v>
      </c>
      <c r="P124" s="154">
        <f>N124-K124</f>
        <v>-8.3955852590280529</v>
      </c>
      <c r="Q124" s="155">
        <f>N124/K124</f>
        <v>0.90345076952117742</v>
      </c>
      <c r="R124" s="302">
        <f>Q140</f>
        <v>0.90281447055111375</v>
      </c>
      <c r="S124" s="156">
        <v>0.70833333333333337</v>
      </c>
      <c r="T124" s="157">
        <v>0.75020833333333337</v>
      </c>
      <c r="U124" s="158"/>
      <c r="V124" s="159">
        <v>60.3021236330055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-193.0984609576451</v>
      </c>
      <c r="AF124" s="155">
        <f>M124/J124</f>
        <v>0.90345076952117742</v>
      </c>
      <c r="AG124" s="374">
        <f>AF140</f>
        <v>0.90281447055111363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1491</v>
      </c>
      <c r="G125" s="102">
        <f t="shared" si="55"/>
        <v>84793.17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1806.6185642727769</v>
      </c>
      <c r="N125" s="105">
        <f>M125/L125</f>
        <v>78.548633229251166</v>
      </c>
      <c r="O125" s="107">
        <f>L125-I125</f>
        <v>0</v>
      </c>
      <c r="P125" s="108">
        <f>N125-K125</f>
        <v>-8.4078885098792711</v>
      </c>
      <c r="Q125" s="109">
        <f>N125/K125</f>
        <v>0.90330928213638839</v>
      </c>
      <c r="R125" s="303"/>
      <c r="S125" s="46">
        <v>0.75347222222222221</v>
      </c>
      <c r="T125" s="47">
        <v>0.78785879629629629</v>
      </c>
      <c r="U125" s="110">
        <v>4.6999999999999353</v>
      </c>
      <c r="V125" s="111">
        <v>49.517923577858603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-193.38143572722311</v>
      </c>
      <c r="AF125" s="109">
        <f>M125/J125</f>
        <v>0.90330928213638839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2134</v>
      </c>
      <c r="G126" s="102">
        <f t="shared" si="55"/>
        <v>121189.86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1803.3667199915506</v>
      </c>
      <c r="N126" s="105">
        <f>M126/L126</f>
        <v>78.407248695284807</v>
      </c>
      <c r="O126" s="107">
        <f>L126-I126</f>
        <v>0</v>
      </c>
      <c r="P126" s="108">
        <f>N126-K126</f>
        <v>-8.5492730438456306</v>
      </c>
      <c r="Q126" s="109">
        <f>N126/K126</f>
        <v>0.9016833599957752</v>
      </c>
      <c r="R126" s="303"/>
      <c r="S126" s="46">
        <v>0.79097222222222219</v>
      </c>
      <c r="T126" s="47">
        <v>0.84027777777777779</v>
      </c>
      <c r="U126" s="110">
        <v>5</v>
      </c>
      <c r="V126" s="111">
        <v>71.000533934994607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-196.63328000844945</v>
      </c>
      <c r="AF126" s="109">
        <f>M126/J126</f>
        <v>0.90168335999577531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1805.6289411022274</v>
      </c>
      <c r="N140" s="137">
        <f>M140/L140</f>
        <v>78.505606134879457</v>
      </c>
      <c r="O140" s="138">
        <f>L140-I140</f>
        <v>0</v>
      </c>
      <c r="P140" s="139">
        <f>N140-K140</f>
        <v>-8.4509156042509801</v>
      </c>
      <c r="Q140" s="140">
        <f>N140/K140</f>
        <v>0.90281447055111375</v>
      </c>
      <c r="R140" s="304"/>
      <c r="S140" s="141">
        <v>0.70833333333333337</v>
      </c>
      <c r="T140" s="142">
        <v>0.84027777777777779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-194.37105889777263</v>
      </c>
      <c r="AF140" s="140">
        <f>M140/J140</f>
        <v>0.90281447055111363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93" priority="2" operator="greaterThan">
      <formula>0</formula>
    </cfRule>
  </conditionalFormatting>
  <conditionalFormatting sqref="P5:P140 AE5:AE140">
    <cfRule type="cellIs" dxfId="492" priority="5" operator="lessThan">
      <formula>0</formula>
    </cfRule>
  </conditionalFormatting>
  <conditionalFormatting sqref="Q5:Q140 AF5:AF140">
    <cfRule type="cellIs" dxfId="491" priority="3" operator="greaterThan">
      <formula>1</formula>
    </cfRule>
    <cfRule type="cellIs" dxfId="490" priority="4" operator="lessThan">
      <formula>0.8</formula>
    </cfRule>
  </conditionalFormatting>
  <conditionalFormatting sqref="AG5 R5:R140 AG107:AG124">
    <cfRule type="cellIs" dxfId="489" priority="6" operator="lessThan">
      <formula>0.8</formula>
    </cfRule>
  </conditionalFormatting>
  <conditionalFormatting sqref="AG22">
    <cfRule type="cellIs" dxfId="488" priority="11" operator="lessThan">
      <formula>0.8</formula>
    </cfRule>
  </conditionalFormatting>
  <conditionalFormatting sqref="AG37">
    <cfRule type="cellIs" dxfId="487" priority="10" operator="lessThan">
      <formula>0.8</formula>
    </cfRule>
  </conditionalFormatting>
  <conditionalFormatting sqref="AG39:AG74">
    <cfRule type="cellIs" dxfId="486" priority="8" operator="lessThan">
      <formula>0.8</formula>
    </cfRule>
  </conditionalFormatting>
  <conditionalFormatting sqref="AG80:AG88">
    <cfRule type="cellIs" dxfId="485" priority="9" operator="lessThan">
      <formula>0.8</formula>
    </cfRule>
  </conditionalFormatting>
  <conditionalFormatting sqref="AG90:AG95">
    <cfRule type="cellIs" dxfId="484" priority="7" operator="lessThan">
      <formula>0.8</formula>
    </cfRule>
  </conditionalFormatting>
  <conditionalFormatting sqref="AG139">
    <cfRule type="cellIs" dxfId="483" priority="1" operator="lessThan">
      <formula>0.8</formula>
    </cfRule>
  </conditionalFormatting>
  <dataValidations count="1">
    <dataValidation type="list" allowBlank="1" showInputMessage="1" showErrorMessage="1" sqref="AA5:AB140" xr:uid="{A34DA1FE-317E-405E-BDE8-D2098A428F3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1C5E-C78F-468A-BD78-F300706558B2}">
  <sheetPr>
    <tabColor theme="8" tint="0.59999389629810485"/>
  </sheetPr>
  <dimension ref="B1:AR42"/>
  <sheetViews>
    <sheetView zoomScale="70" zoomScaleNormal="70" workbookViewId="0">
      <selection activeCell="Q45" sqref="Q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256</v>
      </c>
      <c r="D3" s="278"/>
      <c r="E3" s="3" t="s">
        <v>2</v>
      </c>
      <c r="F3" s="279">
        <f>'0821(18度C)'!D1+'0821(4度C)'!D1</f>
        <v>140181</v>
      </c>
      <c r="G3" s="280"/>
      <c r="H3" s="3" t="s">
        <v>3</v>
      </c>
      <c r="I3" s="281">
        <f>'0821(18度C)'!F1+'0821(4度C)'!F1</f>
        <v>4265125.8000000007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791.42857142857144</v>
      </c>
      <c r="N6" s="256"/>
      <c r="O6" s="244">
        <f>'0821(4度C)'!Y2</f>
        <v>0</v>
      </c>
      <c r="P6" s="244">
        <f>'0821(4度C)'!Z2</f>
        <v>0</v>
      </c>
      <c r="Q6" s="244">
        <f>'0821(4度C)'!AC2</f>
        <v>34</v>
      </c>
      <c r="R6" s="244">
        <f>'0821(4度C)'!AD2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453.28714798285432</v>
      </c>
      <c r="F7" s="250" t="e">
        <f>AVERAGE(#REF!,D15:K15)</f>
        <v>#REF!</v>
      </c>
      <c r="G7" s="251">
        <f>AVERAGE(D15:K15)</f>
        <v>252.37067518599284</v>
      </c>
      <c r="H7" s="252"/>
      <c r="I7" s="251">
        <f>AVERAGE(L15:O15)</f>
        <v>87.50075211348215</v>
      </c>
      <c r="J7" s="252"/>
      <c r="K7" s="251">
        <f>AVERAGE(D33:O33)</f>
        <v>674.00701718344396</v>
      </c>
      <c r="L7" s="252"/>
      <c r="M7" s="251">
        <f>AVERAGE(P33:X33)</f>
        <v>716.83518591224276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0.90428638793259952</v>
      </c>
      <c r="F8" s="258" t="e">
        <f>AVERAGE(D16:K16,#REF!)</f>
        <v>#REF!</v>
      </c>
      <c r="G8" s="236">
        <f>AVERAGE(D16:K16)</f>
        <v>0.89919756904756276</v>
      </c>
      <c r="H8" s="237"/>
      <c r="I8" s="236">
        <f>AVERAGE(L16:O16)</f>
        <v>0.92583603025742578</v>
      </c>
      <c r="J8" s="237"/>
      <c r="K8" s="236">
        <f>AVERAGE(D34:O34)</f>
        <v>0.90062743059026695</v>
      </c>
      <c r="L8" s="237"/>
      <c r="M8" s="236">
        <f>AVERAGE(P34:X34)</f>
        <v>0.90480375244007394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76.962499676515932</v>
      </c>
      <c r="F15" s="35">
        <v>94.706776269313707</v>
      </c>
      <c r="G15" s="35">
        <v>76.501587416217887</v>
      </c>
      <c r="H15" s="35">
        <v>158.98057347326412</v>
      </c>
      <c r="I15" s="35">
        <v>475.04261428064524</v>
      </c>
      <c r="J15" s="35">
        <v>632.03000000000009</v>
      </c>
      <c r="K15" s="36" t="s">
        <v>42</v>
      </c>
      <c r="L15" s="34" t="s">
        <v>42</v>
      </c>
      <c r="M15" s="205">
        <v>96.507142857142867</v>
      </c>
      <c r="N15" s="35">
        <v>78.494361369821448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0.90282932312835995</v>
      </c>
      <c r="F16" s="42">
        <f t="shared" si="0"/>
        <v>0.90303545536540264</v>
      </c>
      <c r="G16" s="42">
        <f t="shared" si="0"/>
        <v>0.89251851985587527</v>
      </c>
      <c r="H16" s="42">
        <f t="shared" si="0"/>
        <v>0.88874556698595564</v>
      </c>
      <c r="I16" s="42">
        <f t="shared" si="0"/>
        <v>0.90515654894978292</v>
      </c>
      <c r="J16" s="42">
        <f t="shared" si="0"/>
        <v>0.90290000000000015</v>
      </c>
      <c r="K16" s="43" t="s">
        <v>42</v>
      </c>
      <c r="L16" s="41" t="s">
        <v>42</v>
      </c>
      <c r="M16" s="44">
        <f>M15/M14</f>
        <v>0.94898690476190484</v>
      </c>
      <c r="N16" s="42">
        <f>N15/N14</f>
        <v>0.90268515575294661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0.56861111111111107</v>
      </c>
      <c r="F18" s="47">
        <v>0.48995370370370361</v>
      </c>
      <c r="G18" s="47">
        <v>0.53267361111111111</v>
      </c>
      <c r="H18" s="47">
        <v>0.56082175925925903</v>
      </c>
      <c r="I18" s="47">
        <v>0.40872685185185176</v>
      </c>
      <c r="J18" s="47">
        <v>0.29060185185185183</v>
      </c>
      <c r="K18" s="47" t="s">
        <v>42</v>
      </c>
      <c r="L18" s="46" t="s">
        <v>42</v>
      </c>
      <c r="M18" s="48">
        <v>0.79017361111111117</v>
      </c>
      <c r="N18" s="47">
        <v>0.81339120370370377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7</v>
      </c>
      <c r="F21" s="51">
        <v>4</v>
      </c>
      <c r="G21" s="51">
        <v>7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880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287.50451291557448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757.26243183642737</v>
      </c>
      <c r="N33" s="35">
        <v>851.26994715253625</v>
      </c>
      <c r="O33" s="35">
        <v>799.99117682923782</v>
      </c>
      <c r="P33" s="34">
        <v>438.72163822774655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650.95438635407118</v>
      </c>
      <c r="W33" s="35">
        <v>987.23870155452926</v>
      </c>
      <c r="X33" s="37">
        <v>790.42601751262418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0.87848601168647766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0.9178938567714271</v>
      </c>
      <c r="N34" s="42">
        <f>N33/N32</f>
        <v>0.90473134479979689</v>
      </c>
      <c r="O34" s="42">
        <f>O33/O32</f>
        <v>0.90139850910336661</v>
      </c>
      <c r="P34" s="41">
        <f>P33/P32</f>
        <v>0.89369222601948373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0.91801259614035691</v>
      </c>
      <c r="W34" s="42">
        <f>W33/W32</f>
        <v>0.90929880406338215</v>
      </c>
      <c r="X34" s="45">
        <f>X33/X32</f>
        <v>0.89821138353707297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0.30972222222222218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0.72986111111111118</v>
      </c>
      <c r="X35" s="49">
        <v>0.73611111111111116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0.40872685185185176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0.37848379629629625</v>
      </c>
      <c r="N36" s="47">
        <v>0.46483796296296304</v>
      </c>
      <c r="O36" s="47">
        <v>0.44149305555555568</v>
      </c>
      <c r="P36" s="46">
        <v>0.74613425925925936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0.83986111111111117</v>
      </c>
      <c r="W36" s="47">
        <v>1.0320486111111109</v>
      </c>
      <c r="X36" s="49">
        <v>1.0436921296296293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4.0909090909090908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6301-B09C-4725-9BF1-71CE77CA578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E34" sqref="E3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79819</v>
      </c>
      <c r="E1" s="87" t="s">
        <v>3</v>
      </c>
      <c r="F1" s="88">
        <f>SUM(G5:G140)</f>
        <v>1565827.7600000005</v>
      </c>
      <c r="G1" s="89" t="s">
        <v>84</v>
      </c>
      <c r="H1" s="90">
        <f>L21+L38+L55+L72+L89+L106+L123+L140</f>
        <v>41.490909090909092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46255</v>
      </c>
      <c r="B2" s="348"/>
      <c r="C2" s="91" t="s">
        <v>40</v>
      </c>
      <c r="D2" s="92">
        <f>AVERAGE(N21,N38,N55,N72,N89,N106,N123,N140)</f>
        <v>695.42110154784336</v>
      </c>
      <c r="E2" s="92" t="s">
        <v>91</v>
      </c>
      <c r="F2" s="93">
        <f>F1/D1</f>
        <v>19.617230985103802</v>
      </c>
      <c r="G2" s="94" t="s">
        <v>92</v>
      </c>
      <c r="H2" s="95">
        <f>COUNT(H5:H140)</f>
        <v>8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1510</v>
      </c>
      <c r="G5" s="147">
        <f t="shared" ref="G5:G9" si="0">E5*F5</f>
        <v>38716.400000000001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3219.0495511531831</v>
      </c>
      <c r="N5" s="151">
        <f>M5/L5</f>
        <v>321.90495511531833</v>
      </c>
      <c r="O5" s="153">
        <f>L5-I5</f>
        <v>0</v>
      </c>
      <c r="P5" s="154">
        <f>N5-K5</f>
        <v>-38.09504488468167</v>
      </c>
      <c r="Q5" s="155">
        <f>N5/K5</f>
        <v>0.89418043087588428</v>
      </c>
      <c r="R5" s="302">
        <f>Q21</f>
        <v>0.87848601168647766</v>
      </c>
      <c r="S5" s="156">
        <v>0.25</v>
      </c>
      <c r="T5" s="157">
        <v>0.26953703703703702</v>
      </c>
      <c r="U5" s="158"/>
      <c r="V5" s="159">
        <v>28.144953521309954</v>
      </c>
      <c r="W5" s="160"/>
      <c r="X5" s="161"/>
      <c r="Y5" s="305"/>
      <c r="Z5" s="306"/>
      <c r="AA5" s="114">
        <f>M5-J5</f>
        <v>-380.95044884681693</v>
      </c>
      <c r="AB5" s="155">
        <f>M5/J5</f>
        <v>0.89418043087588417</v>
      </c>
      <c r="AC5" s="307">
        <f>AB21</f>
        <v>0.87848601168647755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2247</v>
      </c>
      <c r="G6" s="102">
        <f t="shared" si="0"/>
        <v>66331.44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3158.2518846915063</v>
      </c>
      <c r="N6" s="105">
        <f>M6/L6</f>
        <v>287.11380769922783</v>
      </c>
      <c r="O6" s="107">
        <f>L6-I6</f>
        <v>0</v>
      </c>
      <c r="P6" s="108">
        <f>N6-K6</f>
        <v>-40.158919573499418</v>
      </c>
      <c r="Q6" s="109">
        <f>N6/K6</f>
        <v>0.87729219019208515</v>
      </c>
      <c r="R6" s="303"/>
      <c r="S6" s="46">
        <v>0.27361111111111108</v>
      </c>
      <c r="T6" s="47">
        <v>0.30325231481481479</v>
      </c>
      <c r="U6" s="110">
        <v>5.8666666666666512</v>
      </c>
      <c r="V6" s="111">
        <v>42.688172103527151</v>
      </c>
      <c r="W6" s="112"/>
      <c r="X6" s="115"/>
      <c r="Y6" s="294"/>
      <c r="Z6" s="295"/>
      <c r="AA6" s="116">
        <f>M6-J6</f>
        <v>-441.74811530849365</v>
      </c>
      <c r="AB6" s="109">
        <f>M6/J6</f>
        <v>0.87729219019208504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2645</v>
      </c>
      <c r="G7" s="102">
        <f t="shared" si="0"/>
        <v>78953.25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3157.028491762414</v>
      </c>
      <c r="N7" s="105">
        <f>M7/L7</f>
        <v>287.00259016021943</v>
      </c>
      <c r="O7" s="107">
        <f>L7-I7</f>
        <v>0</v>
      </c>
      <c r="P7" s="108">
        <f>N7-K7</f>
        <v>-40.270137112507825</v>
      </c>
      <c r="Q7" s="109">
        <f>N7/K7</f>
        <v>0.8769523588228928</v>
      </c>
      <c r="R7" s="303"/>
      <c r="S7" s="46">
        <v>0.30694444444444441</v>
      </c>
      <c r="T7" s="47">
        <v>0.3418518518518518</v>
      </c>
      <c r="U7" s="110">
        <v>5.3166666666666451</v>
      </c>
      <c r="V7" s="111">
        <v>50.268789278935387</v>
      </c>
      <c r="W7" s="112"/>
      <c r="X7" s="115"/>
      <c r="Y7" s="294"/>
      <c r="Z7" s="295"/>
      <c r="AA7" s="116">
        <f>M7-J7</f>
        <v>-442.97150823758602</v>
      </c>
      <c r="AB7" s="109">
        <f>M7/J7</f>
        <v>0.8769523588228928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776</v>
      </c>
      <c r="G8" s="102">
        <f t="shared" si="0"/>
        <v>23280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3157.4353050102272</v>
      </c>
      <c r="N8" s="105">
        <f>M8/L8</f>
        <v>287.03957318274792</v>
      </c>
      <c r="O8" s="107">
        <f>L8-I8</f>
        <v>0</v>
      </c>
      <c r="P8" s="108">
        <f>N8-K8</f>
        <v>-40.233154089979337</v>
      </c>
      <c r="Q8" s="109">
        <f>N8/K8</f>
        <v>0.87706536250284095</v>
      </c>
      <c r="R8" s="303"/>
      <c r="S8" s="46">
        <v>0.34513888888888883</v>
      </c>
      <c r="T8" s="47">
        <v>0.35537037037037034</v>
      </c>
      <c r="U8" s="110">
        <v>4.7333333333333272</v>
      </c>
      <c r="V8" s="111">
        <v>14.746145368716965</v>
      </c>
      <c r="W8" s="112"/>
      <c r="X8" s="115"/>
      <c r="Y8" s="294"/>
      <c r="Z8" s="295"/>
      <c r="AA8" s="116">
        <f>M8-J8</f>
        <v>-442.56469498977276</v>
      </c>
      <c r="AB8" s="109">
        <f>M8/J8</f>
        <v>0.87706536250284095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1019</v>
      </c>
      <c r="G9" s="102">
        <f t="shared" si="0"/>
        <v>29112.83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3120.982977739267</v>
      </c>
      <c r="N9" s="105">
        <f>M9/L9</f>
        <v>260.0819148116056</v>
      </c>
      <c r="O9" s="107">
        <f>L9-I9</f>
        <v>0</v>
      </c>
      <c r="P9" s="108">
        <f>N9-K9</f>
        <v>-39.9180851883944</v>
      </c>
      <c r="Q9" s="109">
        <f>N9/K9</f>
        <v>0.86693971603868536</v>
      </c>
      <c r="R9" s="303"/>
      <c r="S9" s="46">
        <v>0.35902777777777772</v>
      </c>
      <c r="T9" s="47">
        <v>0.37262731481481476</v>
      </c>
      <c r="U9" s="110">
        <v>5.2666666666666373</v>
      </c>
      <c r="V9" s="111">
        <v>19.589981885863317</v>
      </c>
      <c r="W9" s="112"/>
      <c r="X9" s="115"/>
      <c r="Y9" s="294"/>
      <c r="Z9" s="295"/>
      <c r="AA9" s="116">
        <f>M9-J9</f>
        <v>-479.01702226073303</v>
      </c>
      <c r="AB9" s="109">
        <f>M9/J9</f>
        <v>0.86693971603868525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3162.5496420713193</v>
      </c>
      <c r="N21" s="137">
        <f>M21/L21</f>
        <v>287.50451291557448</v>
      </c>
      <c r="O21" s="138">
        <f>L21-I21</f>
        <v>0</v>
      </c>
      <c r="P21" s="139">
        <f>N21-K21</f>
        <v>-39.768214357152772</v>
      </c>
      <c r="Q21" s="140">
        <f>N21/K21</f>
        <v>0.87848601168647766</v>
      </c>
      <c r="R21" s="304"/>
      <c r="S21" s="141">
        <v>0.25</v>
      </c>
      <c r="T21" s="142">
        <v>0.40872685185185176</v>
      </c>
      <c r="U21" s="143"/>
      <c r="V21" s="165"/>
      <c r="W21" s="166"/>
      <c r="X21" s="137"/>
      <c r="Y21" s="290"/>
      <c r="Z21" s="291"/>
      <c r="AA21" s="167">
        <f>M21-J21</f>
        <v>-437.45035792868066</v>
      </c>
      <c r="AB21" s="140">
        <f>M21/J21</f>
        <v>0.87848601168647755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1857</v>
      </c>
      <c r="G22" s="147">
        <f t="shared" ref="G22:G24" si="5">E22*F22</f>
        <v>34410.21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3028.5618209474569</v>
      </c>
      <c r="N22" s="151">
        <f>M22/L22</f>
        <v>1009.5206069824857</v>
      </c>
      <c r="O22" s="153">
        <f>L22-I22</f>
        <v>0</v>
      </c>
      <c r="P22" s="154">
        <f>N22-K22</f>
        <v>-90.479393017514326</v>
      </c>
      <c r="Q22" s="155">
        <f>N22/K22</f>
        <v>0.91774600634771419</v>
      </c>
      <c r="R22" s="302">
        <f>Q38</f>
        <v>0.9178938567714271</v>
      </c>
      <c r="S22" s="156">
        <v>0.30972222222222218</v>
      </c>
      <c r="T22" s="157">
        <v>0.33526620370370364</v>
      </c>
      <c r="U22" s="158"/>
      <c r="V22" s="111">
        <v>36.789739350654337</v>
      </c>
      <c r="W22" s="160"/>
      <c r="X22" s="161"/>
      <c r="Y22" s="305"/>
      <c r="Z22" s="306"/>
      <c r="AA22" s="114">
        <f>M22-J22</f>
        <v>-271.43817905254309</v>
      </c>
      <c r="AB22" s="155">
        <f>M22/J22</f>
        <v>0.91774600634771419</v>
      </c>
      <c r="AC22" s="307">
        <f>AB38</f>
        <v>0.9178938567714271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536</v>
      </c>
      <c r="G23" s="102">
        <f t="shared" si="5"/>
        <v>11942.08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3031.2198070850136</v>
      </c>
      <c r="N23" s="105">
        <f>M23/L23</f>
        <v>606.24396141700277</v>
      </c>
      <c r="O23" s="107">
        <f>L23-I23</f>
        <v>0</v>
      </c>
      <c r="P23" s="108">
        <f>N23-K23</f>
        <v>-53.756038582997235</v>
      </c>
      <c r="Q23" s="109">
        <f>N23/K23</f>
        <v>0.91855145669242844</v>
      </c>
      <c r="R23" s="303"/>
      <c r="S23" s="46">
        <v>0.33819444444444441</v>
      </c>
      <c r="T23" s="47">
        <v>0.3455555555555555</v>
      </c>
      <c r="U23" s="110">
        <v>5</v>
      </c>
      <c r="V23" s="111">
        <v>10.60959021342857</v>
      </c>
      <c r="W23" s="112"/>
      <c r="X23" s="115"/>
      <c r="Y23" s="294"/>
      <c r="Z23" s="295"/>
      <c r="AA23" s="116">
        <f>M23-J23</f>
        <v>-268.7801929149864</v>
      </c>
      <c r="AB23" s="109">
        <f>M23/J23</f>
        <v>0.91855145669242833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2171</v>
      </c>
      <c r="G24" s="102">
        <f t="shared" si="5"/>
        <v>38839.19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3027.3675540046574</v>
      </c>
      <c r="N24" s="105">
        <f>M24/L24</f>
        <v>756.84188850116436</v>
      </c>
      <c r="O24" s="107">
        <f>L24-I24</f>
        <v>0</v>
      </c>
      <c r="P24" s="108">
        <f>N24-K24</f>
        <v>-68.158111498835638</v>
      </c>
      <c r="Q24" s="109">
        <f>N24/K24</f>
        <v>0.91738410727413866</v>
      </c>
      <c r="R24" s="303"/>
      <c r="S24" s="46">
        <v>0.34861111111111104</v>
      </c>
      <c r="T24" s="47">
        <v>0.37848379629629625</v>
      </c>
      <c r="U24" s="110">
        <v>5</v>
      </c>
      <c r="V24" s="111">
        <v>43.027481029744699</v>
      </c>
      <c r="W24" s="112"/>
      <c r="X24" s="115"/>
      <c r="Y24" s="294"/>
      <c r="Z24" s="295"/>
      <c r="AA24" s="116">
        <f>M24-J24</f>
        <v>-272.63244599534255</v>
      </c>
      <c r="AB24" s="109">
        <f>M24/J24</f>
        <v>0.91738410727413866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3029.0497273457095</v>
      </c>
      <c r="N38" s="137">
        <f t="shared" ref="N38:N44" si="10">M38/L38</f>
        <v>757.26243183642737</v>
      </c>
      <c r="O38" s="138">
        <f t="shared" ref="O38:O44" si="11">L38-I38</f>
        <v>0</v>
      </c>
      <c r="P38" s="139">
        <f t="shared" ref="P38:P44" si="12">N38-K38</f>
        <v>-67.737568163572632</v>
      </c>
      <c r="Q38" s="140">
        <f t="shared" ref="Q38:Q44" si="13">N38/K38</f>
        <v>0.9178938567714271</v>
      </c>
      <c r="R38" s="304"/>
      <c r="S38" s="141">
        <v>0.30972222222222218</v>
      </c>
      <c r="T38" s="142">
        <v>0.37848379629629625</v>
      </c>
      <c r="U38" s="143"/>
      <c r="V38" s="165"/>
      <c r="W38" s="98"/>
      <c r="X38" s="68"/>
      <c r="Y38" s="290"/>
      <c r="Z38" s="291"/>
      <c r="AA38" s="167">
        <f t="shared" ref="AA38:AA44" si="14">M38-J38</f>
        <v>-270.95027265429053</v>
      </c>
      <c r="AB38" s="140">
        <f t="shared" ref="AB38:AB44" si="15">M38/J38</f>
        <v>0.9178938567714271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612</v>
      </c>
      <c r="G39" s="147">
        <f t="shared" ref="G39:G44" si="16">E39*F39</f>
        <v>15318.36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3233.306145459444</v>
      </c>
      <c r="N39" s="151">
        <f t="shared" si="10"/>
        <v>646.6612290918888</v>
      </c>
      <c r="O39" s="153">
        <f t="shared" si="11"/>
        <v>0</v>
      </c>
      <c r="P39" s="154">
        <f t="shared" si="12"/>
        <v>-73.338770908111201</v>
      </c>
      <c r="Q39" s="155">
        <f t="shared" si="13"/>
        <v>0.89814059596095663</v>
      </c>
      <c r="R39" s="302">
        <f>Q55</f>
        <v>0.90473134479979689</v>
      </c>
      <c r="S39" s="156">
        <v>0.25</v>
      </c>
      <c r="T39" s="157">
        <v>0.25788194444444446</v>
      </c>
      <c r="U39" s="158"/>
      <c r="V39" s="159">
        <v>11.356796525923217</v>
      </c>
      <c r="W39" s="160"/>
      <c r="X39" s="161"/>
      <c r="Y39" s="305"/>
      <c r="Z39" s="306"/>
      <c r="AA39" s="114">
        <f t="shared" si="14"/>
        <v>-366.693854540556</v>
      </c>
      <c r="AB39" s="155">
        <f t="shared" si="15"/>
        <v>0.89814059596095663</v>
      </c>
      <c r="AC39" s="307">
        <f>AB55</f>
        <v>0.90473134479979689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870</v>
      </c>
      <c r="G40" s="102">
        <f t="shared" si="16"/>
        <v>21593.4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3233.6801595422803</v>
      </c>
      <c r="N40" s="105">
        <f t="shared" si="10"/>
        <v>646.73603190845608</v>
      </c>
      <c r="O40" s="107">
        <f t="shared" si="11"/>
        <v>0</v>
      </c>
      <c r="P40" s="108">
        <f t="shared" si="12"/>
        <v>-73.263968091543916</v>
      </c>
      <c r="Q40" s="109">
        <f t="shared" si="13"/>
        <v>0.89824448876174456</v>
      </c>
      <c r="R40" s="303"/>
      <c r="S40" s="46">
        <v>0.26805555555555555</v>
      </c>
      <c r="T40" s="47">
        <v>0.27925925925925926</v>
      </c>
      <c r="U40" s="110">
        <v>14.649999999999972</v>
      </c>
      <c r="V40" s="111">
        <v>16.142598347570896</v>
      </c>
      <c r="W40" s="112"/>
      <c r="X40" s="115"/>
      <c r="Y40" s="294"/>
      <c r="Z40" s="295"/>
      <c r="AA40" s="116">
        <f t="shared" si="14"/>
        <v>-366.31984045771969</v>
      </c>
      <c r="AB40" s="109">
        <f t="shared" si="15"/>
        <v>0.89824448876174456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913</v>
      </c>
      <c r="G41" s="102">
        <f t="shared" si="16"/>
        <v>16598.34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3231.8418073801172</v>
      </c>
      <c r="N41" s="105">
        <f t="shared" si="10"/>
        <v>1077.2806024600391</v>
      </c>
      <c r="O41" s="107">
        <f t="shared" si="11"/>
        <v>0</v>
      </c>
      <c r="P41" s="108">
        <f t="shared" si="12"/>
        <v>-122.71939753996094</v>
      </c>
      <c r="Q41" s="109">
        <f t="shared" si="13"/>
        <v>0.89773383538336593</v>
      </c>
      <c r="R41" s="303"/>
      <c r="S41" s="46">
        <v>0.28958333333333336</v>
      </c>
      <c r="T41" s="47">
        <v>0.3013541666666667</v>
      </c>
      <c r="U41" s="110">
        <v>14.866666666666699</v>
      </c>
      <c r="V41" s="111">
        <v>16.950087060234932</v>
      </c>
      <c r="W41" s="112"/>
      <c r="X41" s="115"/>
      <c r="Y41" s="294"/>
      <c r="Z41" s="295"/>
      <c r="AA41" s="116">
        <f t="shared" si="14"/>
        <v>-368.15819261988281</v>
      </c>
      <c r="AB41" s="109">
        <f t="shared" si="15"/>
        <v>0.89773383538336593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1441</v>
      </c>
      <c r="G42" s="102">
        <f t="shared" si="16"/>
        <v>24597.87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3034.3893734666626</v>
      </c>
      <c r="N42" s="105">
        <f t="shared" si="10"/>
        <v>1011.4631244888875</v>
      </c>
      <c r="O42" s="107">
        <f t="shared" si="11"/>
        <v>0</v>
      </c>
      <c r="P42" s="108">
        <f t="shared" si="12"/>
        <v>-88.536875511112498</v>
      </c>
      <c r="Q42" s="109">
        <f t="shared" si="13"/>
        <v>0.91951193135353404</v>
      </c>
      <c r="R42" s="303"/>
      <c r="S42" s="46">
        <v>0.31111111111111117</v>
      </c>
      <c r="T42" s="47">
        <v>0.33089120370370378</v>
      </c>
      <c r="U42" s="110">
        <v>15</v>
      </c>
      <c r="V42" s="111">
        <v>28.493376873786993</v>
      </c>
      <c r="W42" s="112"/>
      <c r="X42" s="115"/>
      <c r="Y42" s="294"/>
      <c r="Z42" s="295"/>
      <c r="AA42" s="116">
        <f t="shared" si="14"/>
        <v>-265.61062653333738</v>
      </c>
      <c r="AB42" s="109">
        <f t="shared" si="15"/>
        <v>0.91951193135353415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3468</v>
      </c>
      <c r="G43" s="102">
        <f t="shared" si="16"/>
        <v>48656.04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2758.4161146167426</v>
      </c>
      <c r="N43" s="105">
        <f t="shared" si="10"/>
        <v>919.47203820558082</v>
      </c>
      <c r="O43" s="107">
        <f t="shared" si="11"/>
        <v>0</v>
      </c>
      <c r="P43" s="108">
        <f t="shared" si="12"/>
        <v>-80.527961794419184</v>
      </c>
      <c r="Q43" s="109">
        <f t="shared" si="13"/>
        <v>0.91947203820558077</v>
      </c>
      <c r="R43" s="303"/>
      <c r="S43" s="46">
        <v>0.34097222222222229</v>
      </c>
      <c r="T43" s="47">
        <v>0.39335648148148156</v>
      </c>
      <c r="U43" s="110">
        <v>14.516666666666644</v>
      </c>
      <c r="V43" s="111">
        <v>75.434594112683712</v>
      </c>
      <c r="W43" s="112"/>
      <c r="X43" s="115"/>
      <c r="Y43" s="294"/>
      <c r="Z43" s="295"/>
      <c r="AA43" s="116">
        <f t="shared" si="14"/>
        <v>-241.58388538325744</v>
      </c>
      <c r="AB43" s="109">
        <f t="shared" si="15"/>
        <v>0.91947203820558088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4767</v>
      </c>
      <c r="G44" s="120">
        <f t="shared" si="16"/>
        <v>68072.759999999995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3236.3052368905464</v>
      </c>
      <c r="N44" s="105">
        <f t="shared" si="10"/>
        <v>1078.7684122968487</v>
      </c>
      <c r="O44" s="107">
        <f t="shared" si="11"/>
        <v>0</v>
      </c>
      <c r="P44" s="108">
        <f t="shared" si="12"/>
        <v>-121.23158770315126</v>
      </c>
      <c r="Q44" s="109">
        <f t="shared" si="13"/>
        <v>0.89897367691404062</v>
      </c>
      <c r="R44" s="303"/>
      <c r="S44" s="46">
        <v>0.40347222222222229</v>
      </c>
      <c r="T44" s="119">
        <v>0.46483796296296304</v>
      </c>
      <c r="U44" s="110">
        <v>14.566666666666652</v>
      </c>
      <c r="V44" s="111">
        <v>88.378561063915285</v>
      </c>
      <c r="W44" s="112"/>
      <c r="X44" s="115"/>
      <c r="Y44" s="294"/>
      <c r="Z44" s="295"/>
      <c r="AA44" s="116">
        <f t="shared" si="14"/>
        <v>-363.69476310945356</v>
      </c>
      <c r="AB44" s="109">
        <f t="shared" si="15"/>
        <v>0.89897367691404073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3121.3231395592993</v>
      </c>
      <c r="N55" s="137">
        <f t="shared" ref="N55:N61" si="22">M55/L55</f>
        <v>851.26994715253625</v>
      </c>
      <c r="O55" s="138">
        <f t="shared" ref="O55:O61" si="23">L55-I55</f>
        <v>0</v>
      </c>
      <c r="P55" s="139">
        <f t="shared" ref="P55:P61" si="24">N55-K55</f>
        <v>-89.639143756554745</v>
      </c>
      <c r="Q55" s="140">
        <f t="shared" ref="Q55:Q61" si="25">N55/K55</f>
        <v>0.90473134479979689</v>
      </c>
      <c r="R55" s="304"/>
      <c r="S55" s="141">
        <v>0.25</v>
      </c>
      <c r="T55" s="142">
        <v>0.46483796296296304</v>
      </c>
      <c r="U55" s="143"/>
      <c r="V55" s="165"/>
      <c r="W55" s="98"/>
      <c r="X55" s="68"/>
      <c r="Y55" s="290"/>
      <c r="Z55" s="291"/>
      <c r="AA55" s="167">
        <f t="shared" ref="AA55:AA61" si="26">M55-J55</f>
        <v>-328.67686044070069</v>
      </c>
      <c r="AB55" s="140">
        <f t="shared" ref="AB55:AB61" si="27">M55/J55</f>
        <v>0.90473134479979689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920</v>
      </c>
      <c r="G56" s="147">
        <f t="shared" ref="G56:G61" si="28">E56*F56</f>
        <v>19062.399999999998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3232.0383578594524</v>
      </c>
      <c r="N56" s="151">
        <f t="shared" si="22"/>
        <v>1077.3461192864841</v>
      </c>
      <c r="O56" s="153">
        <f t="shared" si="23"/>
        <v>0</v>
      </c>
      <c r="P56" s="154">
        <f t="shared" si="24"/>
        <v>-122.65388071351595</v>
      </c>
      <c r="Q56" s="155">
        <f t="shared" si="25"/>
        <v>0.89778843273873676</v>
      </c>
      <c r="R56" s="302">
        <f>Q72</f>
        <v>0.90139850910336661</v>
      </c>
      <c r="S56" s="156">
        <v>0.25</v>
      </c>
      <c r="T56" s="157">
        <v>0.26185185185185184</v>
      </c>
      <c r="U56" s="158"/>
      <c r="V56" s="159">
        <v>17.079005224603343</v>
      </c>
      <c r="W56" s="157"/>
      <c r="X56" s="168"/>
      <c r="Y56" s="305"/>
      <c r="Z56" s="306"/>
      <c r="AA56" s="114">
        <f t="shared" si="26"/>
        <v>-367.96164214054761</v>
      </c>
      <c r="AB56" s="155">
        <f t="shared" si="27"/>
        <v>0.89778843273873676</v>
      </c>
      <c r="AC56" s="307">
        <f>AB72</f>
        <v>0.90139850910336661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1607</v>
      </c>
      <c r="G57" s="102">
        <f t="shared" si="28"/>
        <v>29215.26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3231.6756310719206</v>
      </c>
      <c r="N57" s="105">
        <f t="shared" si="22"/>
        <v>1077.2252103573069</v>
      </c>
      <c r="O57" s="107">
        <f t="shared" si="23"/>
        <v>0</v>
      </c>
      <c r="P57" s="108">
        <f t="shared" si="24"/>
        <v>-122.77478964269312</v>
      </c>
      <c r="Q57" s="109">
        <f t="shared" si="25"/>
        <v>0.89768767529775573</v>
      </c>
      <c r="R57" s="303"/>
      <c r="S57" s="46">
        <v>0.27222222222222225</v>
      </c>
      <c r="T57" s="47">
        <v>0.29293981481481485</v>
      </c>
      <c r="U57" s="110">
        <v>14.933333333333403</v>
      </c>
      <c r="V57" s="111">
        <v>29.83591517445031</v>
      </c>
      <c r="W57" s="112"/>
      <c r="X57" s="13"/>
      <c r="Y57" s="294"/>
      <c r="Z57" s="295"/>
      <c r="AA57" s="116">
        <f t="shared" si="26"/>
        <v>-368.32436892807937</v>
      </c>
      <c r="AB57" s="109">
        <f t="shared" si="27"/>
        <v>0.89768767529775573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1343</v>
      </c>
      <c r="G58" s="102">
        <f t="shared" si="28"/>
        <v>40290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3234.7506743701642</v>
      </c>
      <c r="N58" s="105">
        <f t="shared" si="22"/>
        <v>808.68766859254106</v>
      </c>
      <c r="O58" s="107">
        <f t="shared" si="23"/>
        <v>0</v>
      </c>
      <c r="P58" s="108">
        <f t="shared" si="24"/>
        <v>-91.312331407458942</v>
      </c>
      <c r="Q58" s="109">
        <f t="shared" si="25"/>
        <v>0.89854185399171227</v>
      </c>
      <c r="R58" s="303"/>
      <c r="S58" s="46">
        <v>0.30277777777777781</v>
      </c>
      <c r="T58" s="47">
        <v>0.32006944444444446</v>
      </c>
      <c r="U58" s="110">
        <v>15</v>
      </c>
      <c r="V58" s="111">
        <v>24.91072979393989</v>
      </c>
      <c r="W58" s="112"/>
      <c r="X58" s="13"/>
      <c r="Y58" s="294"/>
      <c r="Z58" s="295"/>
      <c r="AA58" s="116">
        <f t="shared" si="26"/>
        <v>-365.24932562983577</v>
      </c>
      <c r="AB58" s="109">
        <f t="shared" si="27"/>
        <v>0.89854185399171227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1142</v>
      </c>
      <c r="G59" s="102">
        <f t="shared" si="28"/>
        <v>34260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3034.2809859573135</v>
      </c>
      <c r="N59" s="105">
        <f t="shared" si="22"/>
        <v>758.57024648932838</v>
      </c>
      <c r="O59" s="107">
        <f t="shared" si="23"/>
        <v>0</v>
      </c>
      <c r="P59" s="108">
        <f t="shared" si="24"/>
        <v>-66.429753510671617</v>
      </c>
      <c r="Q59" s="109">
        <f t="shared" si="25"/>
        <v>0.91947908665373135</v>
      </c>
      <c r="R59" s="303"/>
      <c r="S59" s="46">
        <v>0.32986111111111116</v>
      </c>
      <c r="T59" s="47">
        <v>0.34553240740740748</v>
      </c>
      <c r="U59" s="110">
        <v>15</v>
      </c>
      <c r="V59" s="111">
        <v>22.581956093424218</v>
      </c>
      <c r="W59" s="112"/>
      <c r="X59" s="115"/>
      <c r="Y59" s="294"/>
      <c r="Z59" s="295"/>
      <c r="AA59" s="116">
        <f t="shared" si="26"/>
        <v>-265.71901404268647</v>
      </c>
      <c r="AB59" s="109">
        <f t="shared" si="27"/>
        <v>0.91947908665373135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1851</v>
      </c>
      <c r="G60" s="102">
        <f t="shared" si="28"/>
        <v>50865.48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3233.8858765915893</v>
      </c>
      <c r="N60" s="105">
        <f t="shared" si="22"/>
        <v>646.77717531831786</v>
      </c>
      <c r="O60" s="107">
        <f t="shared" si="23"/>
        <v>0</v>
      </c>
      <c r="P60" s="108">
        <f t="shared" si="24"/>
        <v>-73.222824681682141</v>
      </c>
      <c r="Q60" s="109">
        <f t="shared" si="25"/>
        <v>0.89830163238655258</v>
      </c>
      <c r="R60" s="303"/>
      <c r="S60" s="46">
        <v>0.35555555555555562</v>
      </c>
      <c r="T60" s="47">
        <v>0.37939814814814821</v>
      </c>
      <c r="U60" s="110">
        <v>15</v>
      </c>
      <c r="V60" s="111">
        <v>34.342584815347173</v>
      </c>
      <c r="W60" s="112"/>
      <c r="X60" s="115"/>
      <c r="Y60" s="294"/>
      <c r="Z60" s="295"/>
      <c r="AA60" s="116">
        <f t="shared" si="26"/>
        <v>-366.11412340841071</v>
      </c>
      <c r="AB60" s="109">
        <f t="shared" si="27"/>
        <v>0.89830163238655258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4028</v>
      </c>
      <c r="G61" s="120">
        <f t="shared" si="28"/>
        <v>67106.48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3233.1567180512684</v>
      </c>
      <c r="N61" s="105">
        <f t="shared" si="22"/>
        <v>646.63134361025368</v>
      </c>
      <c r="O61" s="107">
        <f t="shared" si="23"/>
        <v>0</v>
      </c>
      <c r="P61" s="108">
        <f t="shared" si="24"/>
        <v>-73.36865638974632</v>
      </c>
      <c r="Q61" s="109">
        <f t="shared" si="25"/>
        <v>0.89809908834757457</v>
      </c>
      <c r="R61" s="303"/>
      <c r="S61" s="46">
        <v>0.38958333333333345</v>
      </c>
      <c r="T61" s="119">
        <v>0.44149305555555568</v>
      </c>
      <c r="U61" s="110">
        <v>14.666666666666748</v>
      </c>
      <c r="V61" s="111">
        <v>74.750474868928904</v>
      </c>
      <c r="W61" s="112"/>
      <c r="X61" s="49"/>
      <c r="Y61" s="294"/>
      <c r="Z61" s="295"/>
      <c r="AA61" s="116">
        <f t="shared" si="26"/>
        <v>-366.8432819487316</v>
      </c>
      <c r="AB61" s="109">
        <f t="shared" si="27"/>
        <v>0.89809908834757457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3199.9647073169513</v>
      </c>
      <c r="N72" s="137">
        <f>M72/L72</f>
        <v>799.99117682923782</v>
      </c>
      <c r="O72" s="138">
        <f>L72-I72</f>
        <v>0</v>
      </c>
      <c r="P72" s="139">
        <f>N72-K72</f>
        <v>-87.508823170762184</v>
      </c>
      <c r="Q72" s="140">
        <f>N72/K72</f>
        <v>0.90139850910336661</v>
      </c>
      <c r="R72" s="304"/>
      <c r="S72" s="141">
        <v>0.25</v>
      </c>
      <c r="T72" s="142">
        <v>0.44149305555555568</v>
      </c>
      <c r="U72" s="143"/>
      <c r="V72" s="165"/>
      <c r="W72" s="166"/>
      <c r="X72" s="137"/>
      <c r="Y72" s="290"/>
      <c r="Z72" s="291"/>
      <c r="AA72" s="167">
        <f>M72-J72</f>
        <v>-350.03529268304874</v>
      </c>
      <c r="AB72" s="140">
        <f>M72/J72</f>
        <v>0.90139850910336661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1298</v>
      </c>
      <c r="G73" s="147">
        <f t="shared" ref="G73:G75" si="33">E73*F73</f>
        <v>37083.86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3121.8496645448067</v>
      </c>
      <c r="N73" s="151">
        <f>M73/L73</f>
        <v>260.15413871206721</v>
      </c>
      <c r="O73" s="153">
        <f>L73-I73</f>
        <v>0</v>
      </c>
      <c r="P73" s="154">
        <f>N73-K73</f>
        <v>-39.845861287932792</v>
      </c>
      <c r="Q73" s="155">
        <f>N73/K73</f>
        <v>0.86718046237355739</v>
      </c>
      <c r="R73" s="302">
        <f>Q89</f>
        <v>0.89369222601948373</v>
      </c>
      <c r="S73" s="156">
        <v>0.70833333333333337</v>
      </c>
      <c r="T73" s="157">
        <v>0.72564814814814815</v>
      </c>
      <c r="U73" s="158"/>
      <c r="V73" s="159">
        <v>24.94674900091821</v>
      </c>
      <c r="W73" s="157"/>
      <c r="X73" s="168"/>
      <c r="Y73" s="305"/>
      <c r="Z73" s="306"/>
      <c r="AA73" s="114">
        <f>M73-J73</f>
        <v>-478.15033545519327</v>
      </c>
      <c r="AB73" s="155">
        <f>M73/J73</f>
        <v>0.86718046237355739</v>
      </c>
      <c r="AC73" s="307">
        <f>AB89</f>
        <v>0.89369222601948373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315</v>
      </c>
      <c r="G74" s="102">
        <f t="shared" si="33"/>
        <v>5578.6500000000005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3263.9451696293486</v>
      </c>
      <c r="N74" s="105">
        <f>M74/L74</f>
        <v>652.78903392586972</v>
      </c>
      <c r="O74" s="107">
        <f>L74-I74</f>
        <v>0</v>
      </c>
      <c r="P74" s="108">
        <f>N74-K74</f>
        <v>-67.210966074130283</v>
      </c>
      <c r="Q74" s="109">
        <f>N74/K74</f>
        <v>0.90665143600815234</v>
      </c>
      <c r="R74" s="303"/>
      <c r="S74" s="46">
        <v>0.7284722222222223</v>
      </c>
      <c r="T74" s="47">
        <v>0.732488425925926</v>
      </c>
      <c r="U74" s="110">
        <v>5</v>
      </c>
      <c r="V74" s="111">
        <v>5.7905384489489666</v>
      </c>
      <c r="W74" s="112"/>
      <c r="X74" s="13"/>
      <c r="Y74" s="294"/>
      <c r="Z74" s="295"/>
      <c r="AA74" s="116">
        <f>M74-J74</f>
        <v>-336.05483037065142</v>
      </c>
      <c r="AB74" s="109">
        <f>M74/J74</f>
        <v>0.90665143600815234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786</v>
      </c>
      <c r="G75" s="102">
        <f t="shared" si="33"/>
        <v>14871.12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3266.0812068362679</v>
      </c>
      <c r="N75" s="105">
        <f>M75/L75</f>
        <v>653.21624136725359</v>
      </c>
      <c r="O75" s="107">
        <f>L75-I75</f>
        <v>0</v>
      </c>
      <c r="P75" s="108">
        <f>N75-K75</f>
        <v>-66.783758632746412</v>
      </c>
      <c r="Q75" s="109">
        <f>N75/K75</f>
        <v>0.90724477967674111</v>
      </c>
      <c r="R75" s="303"/>
      <c r="S75" s="46">
        <v>0.73611111111111116</v>
      </c>
      <c r="T75" s="47">
        <v>0.74613425925925936</v>
      </c>
      <c r="U75" s="110">
        <v>5.2166666666666295</v>
      </c>
      <c r="V75" s="111">
        <v>14.439322543875798</v>
      </c>
      <c r="W75" s="112"/>
      <c r="X75" s="13"/>
      <c r="Y75" s="294"/>
      <c r="Z75" s="295"/>
      <c r="AA75" s="116">
        <f>M75-J75</f>
        <v>-333.91879316373206</v>
      </c>
      <c r="AB75" s="109">
        <f>M75/J75</f>
        <v>0.90724477967674111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3217.2920136701414</v>
      </c>
      <c r="N89" s="137">
        <f t="shared" ref="N89:N94" si="37">M89/L89</f>
        <v>438.72163822774655</v>
      </c>
      <c r="O89" s="138">
        <f t="shared" ref="O89:O94" si="38">L89-I89</f>
        <v>0</v>
      </c>
      <c r="P89" s="139">
        <f t="shared" ref="P89:P94" si="39">N89-K89</f>
        <v>-52.187452681344382</v>
      </c>
      <c r="Q89" s="140">
        <f t="shared" ref="Q89:Q94" si="40">N89/K89</f>
        <v>0.89369222601948373</v>
      </c>
      <c r="R89" s="304"/>
      <c r="S89" s="141">
        <v>0.70833333333333337</v>
      </c>
      <c r="T89" s="142">
        <v>0.74613425925925936</v>
      </c>
      <c r="U89" s="143"/>
      <c r="V89" s="165"/>
      <c r="W89" s="166"/>
      <c r="X89" s="137"/>
      <c r="Y89" s="290"/>
      <c r="Z89" s="291"/>
      <c r="AA89" s="167">
        <f t="shared" ref="AA89:AA94" si="41">M89-J89</f>
        <v>-382.70798632985861</v>
      </c>
      <c r="AB89" s="140">
        <f t="shared" ref="AB89:AB94" si="42">M89/J89</f>
        <v>0.89369222601948373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371</v>
      </c>
      <c r="G90" s="147">
        <f t="shared" ref="G90:G94" si="43">E90*F90</f>
        <v>8633.17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2754.9677700017514</v>
      </c>
      <c r="N90" s="151">
        <f t="shared" si="37"/>
        <v>550.99355400035029</v>
      </c>
      <c r="O90" s="153">
        <f t="shared" si="38"/>
        <v>0</v>
      </c>
      <c r="P90" s="154">
        <f t="shared" si="39"/>
        <v>-49.006445999649713</v>
      </c>
      <c r="Q90" s="155">
        <f t="shared" si="40"/>
        <v>0.9183225900005838</v>
      </c>
      <c r="R90" s="302">
        <f>Q106</f>
        <v>0.91801259614035691</v>
      </c>
      <c r="S90" s="156">
        <v>0.70833333333333337</v>
      </c>
      <c r="T90" s="157">
        <v>0.71393518518518517</v>
      </c>
      <c r="U90" s="158"/>
      <c r="V90" s="159">
        <v>8.0799493345745557</v>
      </c>
      <c r="W90" s="160"/>
      <c r="X90" s="161"/>
      <c r="Y90" s="305"/>
      <c r="Z90" s="306"/>
      <c r="AA90" s="114">
        <f t="shared" si="41"/>
        <v>-245.03222999824857</v>
      </c>
      <c r="AB90" s="155">
        <f t="shared" si="42"/>
        <v>0.9183225900005838</v>
      </c>
      <c r="AC90" s="307">
        <f>AB106</f>
        <v>0.9180125961403568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1109</v>
      </c>
      <c r="G91" s="102">
        <f t="shared" si="43"/>
        <v>27214.86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2754.4262550442168</v>
      </c>
      <c r="N91" s="105">
        <f t="shared" si="37"/>
        <v>688.60656376105419</v>
      </c>
      <c r="O91" s="107">
        <f t="shared" si="38"/>
        <v>0</v>
      </c>
      <c r="P91" s="108">
        <f t="shared" si="39"/>
        <v>-61.39343623894581</v>
      </c>
      <c r="Q91" s="109">
        <f t="shared" si="40"/>
        <v>0.91814208501473893</v>
      </c>
      <c r="R91" s="303"/>
      <c r="S91" s="46">
        <v>0.71805555555555556</v>
      </c>
      <c r="T91" s="47">
        <v>0.73482638888888885</v>
      </c>
      <c r="U91" s="110">
        <v>5.9333333333333549</v>
      </c>
      <c r="V91" s="111">
        <v>24.157481028270201</v>
      </c>
      <c r="W91" s="112"/>
      <c r="X91" s="115"/>
      <c r="Y91" s="294"/>
      <c r="Z91" s="295"/>
      <c r="AA91" s="116">
        <f t="shared" si="41"/>
        <v>-245.57374495578324</v>
      </c>
      <c r="AB91" s="109">
        <f t="shared" si="42"/>
        <v>0.91814208501473893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962</v>
      </c>
      <c r="G92" s="102">
        <f t="shared" si="43"/>
        <v>23405.46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2756.6237563503769</v>
      </c>
      <c r="N92" s="105">
        <f t="shared" si="37"/>
        <v>689.15593908759422</v>
      </c>
      <c r="O92" s="107">
        <f t="shared" si="38"/>
        <v>0</v>
      </c>
      <c r="P92" s="108">
        <f t="shared" si="39"/>
        <v>-60.84406091240578</v>
      </c>
      <c r="Q92" s="109">
        <f t="shared" si="40"/>
        <v>0.91887458545012568</v>
      </c>
      <c r="R92" s="303"/>
      <c r="S92" s="46">
        <v>0.73888888888888893</v>
      </c>
      <c r="T92" s="47">
        <v>0.75342592592592594</v>
      </c>
      <c r="U92" s="110">
        <v>5.8500000000001151</v>
      </c>
      <c r="V92" s="111">
        <v>20.938657249481956</v>
      </c>
      <c r="W92" s="112"/>
      <c r="X92" s="115"/>
      <c r="Y92" s="294"/>
      <c r="Z92" s="295"/>
      <c r="AA92" s="116">
        <f t="shared" si="41"/>
        <v>-243.37624364962312</v>
      </c>
      <c r="AB92" s="109">
        <f t="shared" si="42"/>
        <v>0.91887458545012568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1381</v>
      </c>
      <c r="G93" s="102">
        <f t="shared" si="43"/>
        <v>30768.68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3027.7049841614735</v>
      </c>
      <c r="N93" s="105">
        <f t="shared" si="37"/>
        <v>605.5409968322947</v>
      </c>
      <c r="O93" s="107">
        <f t="shared" si="38"/>
        <v>0</v>
      </c>
      <c r="P93" s="108">
        <f t="shared" si="39"/>
        <v>-54.459003167705305</v>
      </c>
      <c r="Q93" s="109">
        <f t="shared" si="40"/>
        <v>0.91748635883681018</v>
      </c>
      <c r="R93" s="303"/>
      <c r="S93" s="46">
        <v>0.75624999999999998</v>
      </c>
      <c r="T93" s="47">
        <v>0.77525462962962965</v>
      </c>
      <c r="U93" s="110">
        <v>5</v>
      </c>
      <c r="V93" s="111">
        <v>27.367263466373746</v>
      </c>
      <c r="W93" s="112"/>
      <c r="X93" s="115"/>
      <c r="Y93" s="294"/>
      <c r="Z93" s="295"/>
      <c r="AA93" s="116">
        <f t="shared" si="41"/>
        <v>-272.29501583852652</v>
      </c>
      <c r="AB93" s="109">
        <f t="shared" si="42"/>
        <v>0.91748635883681018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4461</v>
      </c>
      <c r="G94" s="102">
        <f t="shared" si="43"/>
        <v>79807.290000000008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3027.2737342317491</v>
      </c>
      <c r="N94" s="105">
        <f t="shared" si="37"/>
        <v>756.81843355793728</v>
      </c>
      <c r="O94" s="107">
        <f t="shared" si="38"/>
        <v>0</v>
      </c>
      <c r="P94" s="108">
        <f t="shared" si="39"/>
        <v>-68.181566442062717</v>
      </c>
      <c r="Q94" s="109">
        <f t="shared" si="40"/>
        <v>0.91735567703992393</v>
      </c>
      <c r="R94" s="303"/>
      <c r="S94" s="46">
        <v>0.77847222222222223</v>
      </c>
      <c r="T94" s="47">
        <v>0.83986111111111117</v>
      </c>
      <c r="U94" s="110">
        <v>4.6333333333333115</v>
      </c>
      <c r="V94" s="111">
        <v>88.41618680641902</v>
      </c>
      <c r="W94" s="112"/>
      <c r="X94" s="115"/>
      <c r="Y94" s="294"/>
      <c r="Z94" s="295"/>
      <c r="AA94" s="116">
        <f t="shared" si="41"/>
        <v>-272.72626576825087</v>
      </c>
      <c r="AB94" s="109">
        <f t="shared" si="42"/>
        <v>0.91735567703992393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2864.1992999579134</v>
      </c>
      <c r="N106" s="137">
        <f t="shared" ref="N106:N113" si="48">M106/L106</f>
        <v>650.95438635407118</v>
      </c>
      <c r="O106" s="138">
        <f t="shared" ref="O106:O113" si="49">L106-I106</f>
        <v>0</v>
      </c>
      <c r="P106" s="139">
        <f t="shared" ref="P106:P113" si="50">N106-K106</f>
        <v>-58.136522736837833</v>
      </c>
      <c r="Q106" s="140">
        <f t="shared" ref="Q106:Q113" si="51">N106/K106</f>
        <v>0.91801259614035691</v>
      </c>
      <c r="R106" s="304"/>
      <c r="S106" s="141">
        <v>0.70833333333333337</v>
      </c>
      <c r="T106" s="142">
        <v>0.83986111111111117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-255.80070004208665</v>
      </c>
      <c r="AB106" s="140">
        <f t="shared" ref="AB106:AB113" si="53">M106/J106</f>
        <v>0.9180125961403568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516</v>
      </c>
      <c r="G107" s="147">
        <f t="shared" ref="G107:G113" si="54">E107*F107</f>
        <v>9380.8799999999992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2756.2036266088435</v>
      </c>
      <c r="N107" s="151">
        <f t="shared" si="48"/>
        <v>918.73454220294786</v>
      </c>
      <c r="O107" s="153">
        <f t="shared" si="49"/>
        <v>0</v>
      </c>
      <c r="P107" s="154">
        <f t="shared" si="50"/>
        <v>-81.265457797052136</v>
      </c>
      <c r="Q107" s="155">
        <f t="shared" si="51"/>
        <v>0.91873454220294781</v>
      </c>
      <c r="R107" s="302">
        <f>Q123</f>
        <v>0.90929880406338215</v>
      </c>
      <c r="S107" s="156">
        <v>0.72986111111111118</v>
      </c>
      <c r="T107" s="157">
        <v>0.73765046296296299</v>
      </c>
      <c r="U107" s="158"/>
      <c r="V107" s="159">
        <v>11.232842051692792</v>
      </c>
      <c r="W107" s="160"/>
      <c r="X107" s="161"/>
      <c r="Y107" s="305"/>
      <c r="Z107" s="306"/>
      <c r="AA107" s="114">
        <f t="shared" si="52"/>
        <v>-243.79637339115652</v>
      </c>
      <c r="AB107" s="155">
        <f t="shared" si="53"/>
        <v>0.91873454220294781</v>
      </c>
      <c r="AC107" s="307">
        <f>AB123</f>
        <v>0.90929880406338215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1076</v>
      </c>
      <c r="G108" s="102">
        <f t="shared" si="54"/>
        <v>19561.68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3233.8046169944896</v>
      </c>
      <c r="N108" s="105">
        <f t="shared" si="48"/>
        <v>1077.9348723314965</v>
      </c>
      <c r="O108" s="107">
        <f t="shared" si="49"/>
        <v>0</v>
      </c>
      <c r="P108" s="108">
        <f t="shared" si="50"/>
        <v>-122.06512766850346</v>
      </c>
      <c r="Q108" s="109">
        <f t="shared" si="51"/>
        <v>0.89827906027624715</v>
      </c>
      <c r="R108" s="303"/>
      <c r="S108" s="46">
        <v>0.74791666666666667</v>
      </c>
      <c r="T108" s="47">
        <v>0.76177083333333329</v>
      </c>
      <c r="U108" s="110">
        <v>14.783333333333299</v>
      </c>
      <c r="V108" s="111">
        <v>19.964100385261467</v>
      </c>
      <c r="W108" s="112"/>
      <c r="X108" s="115"/>
      <c r="Y108" s="294"/>
      <c r="Z108" s="295"/>
      <c r="AA108" s="116">
        <f t="shared" si="52"/>
        <v>-366.19538300551039</v>
      </c>
      <c r="AB108" s="109">
        <f t="shared" si="53"/>
        <v>0.89827906027624715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1803</v>
      </c>
      <c r="G109" s="102">
        <f t="shared" si="54"/>
        <v>25296.09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2758.9401003867815</v>
      </c>
      <c r="N109" s="105">
        <f t="shared" si="48"/>
        <v>919.64670012892714</v>
      </c>
      <c r="O109" s="107">
        <f t="shared" si="49"/>
        <v>0</v>
      </c>
      <c r="P109" s="108">
        <f t="shared" si="50"/>
        <v>-80.353299871072863</v>
      </c>
      <c r="Q109" s="109">
        <f t="shared" si="51"/>
        <v>0.91964670012892713</v>
      </c>
      <c r="R109" s="303"/>
      <c r="S109" s="46">
        <v>0.7715277777777777</v>
      </c>
      <c r="T109" s="47">
        <v>0.79874999999999996</v>
      </c>
      <c r="U109" s="110">
        <v>15</v>
      </c>
      <c r="V109" s="111">
        <v>39.210709933439304</v>
      </c>
      <c r="W109" s="112"/>
      <c r="X109" s="115"/>
      <c r="Y109" s="294"/>
      <c r="Z109" s="295"/>
      <c r="AA109" s="116">
        <f t="shared" si="52"/>
        <v>-241.05989961321848</v>
      </c>
      <c r="AB109" s="109">
        <f t="shared" si="53"/>
        <v>0.91964670012892713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2197</v>
      </c>
      <c r="G110" s="102">
        <f t="shared" si="54"/>
        <v>31373.16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3233.960330829686</v>
      </c>
      <c r="N110" s="105">
        <f t="shared" si="48"/>
        <v>1077.9867769432287</v>
      </c>
      <c r="O110" s="107">
        <f t="shared" si="49"/>
        <v>0</v>
      </c>
      <c r="P110" s="108">
        <f t="shared" si="50"/>
        <v>-122.01322305677127</v>
      </c>
      <c r="Q110" s="109">
        <f t="shared" si="51"/>
        <v>0.89832231411935726</v>
      </c>
      <c r="R110" s="303"/>
      <c r="S110" s="46">
        <v>0.80902777777777768</v>
      </c>
      <c r="T110" s="47">
        <v>0.83732638888888877</v>
      </c>
      <c r="U110" s="110">
        <v>14.799999999999915</v>
      </c>
      <c r="V110" s="111">
        <v>40.761167891685623</v>
      </c>
      <c r="W110" s="112"/>
      <c r="X110" s="115"/>
      <c r="Y110" s="294"/>
      <c r="Z110" s="295"/>
      <c r="AA110" s="116">
        <f t="shared" si="52"/>
        <v>-366.03966917031403</v>
      </c>
      <c r="AB110" s="109">
        <f t="shared" si="53"/>
        <v>0.89832231411935726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1211</v>
      </c>
      <c r="G111" s="102">
        <f t="shared" si="54"/>
        <v>22015.98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2756.2036266088439</v>
      </c>
      <c r="N111" s="105">
        <f t="shared" si="48"/>
        <v>918.73454220294798</v>
      </c>
      <c r="O111" s="107">
        <f t="shared" si="49"/>
        <v>0</v>
      </c>
      <c r="P111" s="108">
        <f t="shared" si="50"/>
        <v>-81.265457797052022</v>
      </c>
      <c r="Q111" s="109">
        <f t="shared" si="51"/>
        <v>0.91873454220294792</v>
      </c>
      <c r="R111" s="303"/>
      <c r="S111" s="46">
        <v>0.8472222222222221</v>
      </c>
      <c r="T111" s="47">
        <v>0.86552083333333318</v>
      </c>
      <c r="U111" s="110">
        <v>15</v>
      </c>
      <c r="V111" s="111">
        <v>26.362348303488314</v>
      </c>
      <c r="W111" s="112"/>
      <c r="X111" s="115"/>
      <c r="Y111" s="294"/>
      <c r="Z111" s="295"/>
      <c r="AA111" s="116">
        <f t="shared" si="52"/>
        <v>-243.79637339115607</v>
      </c>
      <c r="AB111" s="109">
        <f t="shared" si="53"/>
        <v>0.91873454220294792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4578</v>
      </c>
      <c r="G112" s="120">
        <f t="shared" si="54"/>
        <v>64229.34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2758.9401003867815</v>
      </c>
      <c r="N112" s="105">
        <f t="shared" si="48"/>
        <v>919.64670012892714</v>
      </c>
      <c r="O112" s="107">
        <f t="shared" si="49"/>
        <v>0</v>
      </c>
      <c r="P112" s="108">
        <f t="shared" si="50"/>
        <v>-80.353299871072863</v>
      </c>
      <c r="Q112" s="109">
        <f t="shared" si="51"/>
        <v>0.91964670012892713</v>
      </c>
      <c r="R112" s="303"/>
      <c r="S112" s="46">
        <v>0.87569444444444433</v>
      </c>
      <c r="T112" s="119">
        <v>0.94482638888888881</v>
      </c>
      <c r="U112" s="110">
        <v>14.650000000000052</v>
      </c>
      <c r="V112" s="111">
        <v>99.559972310196969</v>
      </c>
      <c r="W112" s="112"/>
      <c r="X112" s="115"/>
      <c r="Y112" s="294"/>
      <c r="Z112" s="295"/>
      <c r="AA112" s="116">
        <f t="shared" si="52"/>
        <v>-241.05989961321848</v>
      </c>
      <c r="AB112" s="109">
        <f t="shared" si="53"/>
        <v>0.91964670012892713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5991</v>
      </c>
      <c r="G113" s="120">
        <f t="shared" si="54"/>
        <v>85551.48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3233.9603308296864</v>
      </c>
      <c r="N113" s="105">
        <f t="shared" si="48"/>
        <v>1077.9867769432287</v>
      </c>
      <c r="O113" s="122">
        <f t="shared" si="49"/>
        <v>0</v>
      </c>
      <c r="P113" s="123">
        <f t="shared" si="50"/>
        <v>-122.01322305677127</v>
      </c>
      <c r="Q113" s="124">
        <f t="shared" si="51"/>
        <v>0.89832231411935726</v>
      </c>
      <c r="R113" s="303"/>
      <c r="S113" s="46">
        <v>0.95486111111111094</v>
      </c>
      <c r="T113" s="119">
        <v>1.0320486111111109</v>
      </c>
      <c r="U113" s="110">
        <v>15</v>
      </c>
      <c r="V113" s="111">
        <v>111.1516417110098</v>
      </c>
      <c r="W113" s="112"/>
      <c r="X113" s="115"/>
      <c r="Y113" s="294"/>
      <c r="Z113" s="295"/>
      <c r="AA113" s="116">
        <f t="shared" si="52"/>
        <v>-366.03966917031357</v>
      </c>
      <c r="AB113" s="109">
        <f t="shared" si="53"/>
        <v>0.89832231411935737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2961.7161046635879</v>
      </c>
      <c r="N123" s="137">
        <f t="shared" ref="N123:N134" si="59">M123/L123</f>
        <v>987.23870155452926</v>
      </c>
      <c r="O123" s="138">
        <f t="shared" ref="O123:O134" si="60">L123-I123</f>
        <v>0</v>
      </c>
      <c r="P123" s="139">
        <f t="shared" ref="P123:P134" si="61">N123-K123</f>
        <v>-98.475584159756522</v>
      </c>
      <c r="Q123" s="140">
        <f t="shared" ref="Q123:Q134" si="62">N123/K123</f>
        <v>0.90929880406338215</v>
      </c>
      <c r="R123" s="304"/>
      <c r="S123" s="141">
        <v>0.72986111111111118</v>
      </c>
      <c r="T123" s="142">
        <v>1.0320486111111109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-295.42675247926945</v>
      </c>
      <c r="AB123" s="140">
        <f t="shared" ref="AB123:AB134" si="64">M123/J123</f>
        <v>0.90929880406338215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1193</v>
      </c>
      <c r="G124" s="147">
        <f t="shared" ref="G124:G134" si="65">E124*F124</f>
        <v>29860.79</v>
      </c>
      <c r="H124" s="148"/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3235.788743699959</v>
      </c>
      <c r="N124" s="151">
        <f t="shared" si="59"/>
        <v>647.1577487399918</v>
      </c>
      <c r="O124" s="153">
        <f t="shared" si="60"/>
        <v>0</v>
      </c>
      <c r="P124" s="154">
        <f t="shared" si="61"/>
        <v>-72.842251260008197</v>
      </c>
      <c r="Q124" s="155">
        <f t="shared" si="62"/>
        <v>0.89883020658332191</v>
      </c>
      <c r="R124" s="302">
        <f>Q140</f>
        <v>0.89821138353707297</v>
      </c>
      <c r="S124" s="156">
        <v>0.73611111111111116</v>
      </c>
      <c r="T124" s="157">
        <v>0.75146990740740749</v>
      </c>
      <c r="U124" s="158"/>
      <c r="V124" s="159">
        <v>22.121345263767722</v>
      </c>
      <c r="W124" s="157"/>
      <c r="X124" s="168"/>
      <c r="Y124" s="305"/>
      <c r="Z124" s="306"/>
      <c r="AA124" s="170">
        <f t="shared" si="63"/>
        <v>-364.21125630004099</v>
      </c>
      <c r="AB124" s="155">
        <f t="shared" si="64"/>
        <v>0.89883020658332191</v>
      </c>
      <c r="AC124" s="307">
        <f>AB140</f>
        <v>0.89821138353707297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375</v>
      </c>
      <c r="G125" s="102">
        <f t="shared" si="65"/>
        <v>6262.5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3232.0438854278282</v>
      </c>
      <c r="N125" s="105">
        <f t="shared" si="59"/>
        <v>1077.3479618092761</v>
      </c>
      <c r="O125" s="107">
        <f t="shared" si="60"/>
        <v>0</v>
      </c>
      <c r="P125" s="108">
        <f t="shared" si="61"/>
        <v>-122.65203819072394</v>
      </c>
      <c r="Q125" s="109">
        <f t="shared" si="62"/>
        <v>0.89778996817439671</v>
      </c>
      <c r="R125" s="303"/>
      <c r="S125" s="46">
        <v>0.76180555555555551</v>
      </c>
      <c r="T125" s="47">
        <v>0.76663194444444438</v>
      </c>
      <c r="U125" s="110">
        <v>14.883333333333155</v>
      </c>
      <c r="V125" s="111">
        <v>6.9615391367192583</v>
      </c>
      <c r="W125" s="112"/>
      <c r="X125" s="13"/>
      <c r="Y125" s="294"/>
      <c r="Z125" s="295"/>
      <c r="AA125" s="171">
        <f t="shared" si="63"/>
        <v>-367.95611457217183</v>
      </c>
      <c r="AB125" s="109">
        <f t="shared" si="64"/>
        <v>0.89778996817439671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589</v>
      </c>
      <c r="G126" s="102">
        <f t="shared" si="65"/>
        <v>17670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3235.5427022921017</v>
      </c>
      <c r="N126" s="105">
        <f t="shared" si="59"/>
        <v>808.88567557302542</v>
      </c>
      <c r="O126" s="107">
        <f t="shared" si="60"/>
        <v>0</v>
      </c>
      <c r="P126" s="108">
        <f t="shared" si="61"/>
        <v>-91.114324426974576</v>
      </c>
      <c r="Q126" s="109">
        <f t="shared" si="62"/>
        <v>0.89876186174780603</v>
      </c>
      <c r="R126" s="303"/>
      <c r="S126" s="46">
        <v>0.7763888888888888</v>
      </c>
      <c r="T126" s="47">
        <v>0.78396990740740735</v>
      </c>
      <c r="U126" s="110">
        <v>15</v>
      </c>
      <c r="V126" s="111">
        <v>10.922433499321357</v>
      </c>
      <c r="W126" s="112"/>
      <c r="X126" s="13"/>
      <c r="Y126" s="294"/>
      <c r="Z126" s="295"/>
      <c r="AA126" s="171">
        <f t="shared" si="63"/>
        <v>-364.45729770789831</v>
      </c>
      <c r="AB126" s="109">
        <f t="shared" si="64"/>
        <v>0.89876186174780603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593</v>
      </c>
      <c r="G127" s="102">
        <f t="shared" si="65"/>
        <v>14718.26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3232.4731506730559</v>
      </c>
      <c r="N127" s="105">
        <f t="shared" si="59"/>
        <v>646.49463013461116</v>
      </c>
      <c r="O127" s="107">
        <f t="shared" si="60"/>
        <v>0</v>
      </c>
      <c r="P127" s="108">
        <f t="shared" si="61"/>
        <v>-73.505369865388843</v>
      </c>
      <c r="Q127" s="109">
        <f t="shared" si="62"/>
        <v>0.89790920852029332</v>
      </c>
      <c r="R127" s="303"/>
      <c r="S127" s="46">
        <v>0.79374999999999984</v>
      </c>
      <c r="T127" s="47">
        <v>0.80138888888888871</v>
      </c>
      <c r="U127" s="110">
        <v>15</v>
      </c>
      <c r="V127" s="111">
        <v>11.007051982037851</v>
      </c>
      <c r="W127" s="112"/>
      <c r="X127" s="13"/>
      <c r="Y127" s="294"/>
      <c r="Z127" s="295"/>
      <c r="AA127" s="171">
        <f t="shared" si="63"/>
        <v>-367.5268493269441</v>
      </c>
      <c r="AB127" s="109">
        <f t="shared" si="64"/>
        <v>0.89790920852029332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879</v>
      </c>
      <c r="G128" s="102">
        <f t="shared" si="65"/>
        <v>15980.22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3233.3634114390861</v>
      </c>
      <c r="N128" s="105">
        <f t="shared" si="59"/>
        <v>1077.7878038130286</v>
      </c>
      <c r="O128" s="107">
        <f t="shared" si="60"/>
        <v>0</v>
      </c>
      <c r="P128" s="108">
        <f t="shared" si="61"/>
        <v>-122.21219618697137</v>
      </c>
      <c r="Q128" s="109">
        <f t="shared" si="62"/>
        <v>0.89815650317752382</v>
      </c>
      <c r="R128" s="303"/>
      <c r="S128" s="46">
        <v>0.81180555555555534</v>
      </c>
      <c r="T128" s="47">
        <v>0.82312499999999977</v>
      </c>
      <c r="U128" s="110">
        <v>14.999999999999947</v>
      </c>
      <c r="V128" s="111">
        <v>16.311188471241714</v>
      </c>
      <c r="W128" s="112"/>
      <c r="X128" s="115"/>
      <c r="Y128" s="294"/>
      <c r="Z128" s="295"/>
      <c r="AA128" s="171">
        <f t="shared" si="63"/>
        <v>-366.63658856091388</v>
      </c>
      <c r="AB128" s="109">
        <f t="shared" si="64"/>
        <v>0.89815650317752393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1835</v>
      </c>
      <c r="G129" s="120">
        <f t="shared" si="65"/>
        <v>30571.1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3233.267872351993</v>
      </c>
      <c r="N129" s="105">
        <f t="shared" si="59"/>
        <v>646.65357447039855</v>
      </c>
      <c r="O129" s="107">
        <f t="shared" si="60"/>
        <v>0</v>
      </c>
      <c r="P129" s="108">
        <f t="shared" si="61"/>
        <v>-73.346425529601447</v>
      </c>
      <c r="Q129" s="109">
        <f t="shared" si="62"/>
        <v>0.89812996454222016</v>
      </c>
      <c r="R129" s="303"/>
      <c r="S129" s="46">
        <v>0.83333333333333304</v>
      </c>
      <c r="T129" s="119">
        <v>0.8569791666666664</v>
      </c>
      <c r="U129" s="110">
        <v>14.6999999999999</v>
      </c>
      <c r="V129" s="111">
        <v>34.052235801888379</v>
      </c>
      <c r="W129" s="112"/>
      <c r="X129" s="49"/>
      <c r="Y129" s="294"/>
      <c r="Z129" s="295"/>
      <c r="AA129" s="171">
        <f t="shared" si="63"/>
        <v>-366.73212764800701</v>
      </c>
      <c r="AB129" s="109">
        <f t="shared" si="64"/>
        <v>0.89812996454222027</v>
      </c>
      <c r="AC129" s="308"/>
    </row>
    <row r="130" spans="1:29" ht="15.75" customHeight="1">
      <c r="A130" s="298"/>
      <c r="B130" s="99" t="s">
        <v>118</v>
      </c>
      <c r="C130" s="292" t="s">
        <v>134</v>
      </c>
      <c r="D130" s="293"/>
      <c r="E130" s="100">
        <v>16.7</v>
      </c>
      <c r="F130" s="101">
        <v>838</v>
      </c>
      <c r="G130" s="120">
        <f t="shared" si="65"/>
        <v>13994.599999999999</v>
      </c>
      <c r="H130" s="26"/>
      <c r="I130" s="103">
        <v>3</v>
      </c>
      <c r="J130" s="104">
        <v>3600</v>
      </c>
      <c r="K130" s="105">
        <f t="shared" si="44"/>
        <v>1200</v>
      </c>
      <c r="L130" s="106">
        <v>3</v>
      </c>
      <c r="M130" s="104">
        <f t="shared" si="66"/>
        <v>3232.0438854278282</v>
      </c>
      <c r="N130" s="105">
        <f t="shared" si="59"/>
        <v>1077.3479618092761</v>
      </c>
      <c r="O130" s="122">
        <f t="shared" si="60"/>
        <v>0</v>
      </c>
      <c r="P130" s="123">
        <f t="shared" si="61"/>
        <v>-122.65203819072394</v>
      </c>
      <c r="Q130" s="124">
        <f t="shared" si="62"/>
        <v>0.89778996817439671</v>
      </c>
      <c r="R130" s="303"/>
      <c r="S130" s="46">
        <v>0.86736111111111081</v>
      </c>
      <c r="T130" s="119">
        <v>0.87815972222222194</v>
      </c>
      <c r="U130" s="110">
        <v>14.949999999999939</v>
      </c>
      <c r="V130" s="111">
        <v>15.55671945752197</v>
      </c>
      <c r="W130" s="112"/>
      <c r="X130" s="115"/>
      <c r="Y130" s="294"/>
      <c r="Z130" s="295"/>
      <c r="AA130" s="171">
        <f t="shared" si="63"/>
        <v>-367.95611457217183</v>
      </c>
      <c r="AB130" s="109">
        <f t="shared" si="64"/>
        <v>0.89778996817439671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1395</v>
      </c>
      <c r="G131" s="120">
        <f t="shared" si="65"/>
        <v>41850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3235.5427022921012</v>
      </c>
      <c r="N131" s="105">
        <f t="shared" si="59"/>
        <v>808.88567557302531</v>
      </c>
      <c r="O131" s="122">
        <f t="shared" si="60"/>
        <v>0</v>
      </c>
      <c r="P131" s="123">
        <f t="shared" si="61"/>
        <v>-91.11432442697469</v>
      </c>
      <c r="Q131" s="124">
        <f t="shared" si="62"/>
        <v>0.89876186174780592</v>
      </c>
      <c r="R131" s="303"/>
      <c r="S131" s="46">
        <v>0.88819444444444406</v>
      </c>
      <c r="T131" s="119">
        <v>0.90615740740740702</v>
      </c>
      <c r="U131" s="110">
        <v>15</v>
      </c>
      <c r="V131" s="111">
        <v>25.86892144576111</v>
      </c>
      <c r="W131" s="112"/>
      <c r="X131" s="115"/>
      <c r="Y131" s="294"/>
      <c r="Z131" s="295"/>
      <c r="AA131" s="171">
        <f t="shared" si="63"/>
        <v>-364.45729770789876</v>
      </c>
      <c r="AB131" s="109">
        <f t="shared" si="64"/>
        <v>0.89876186174780592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1295</v>
      </c>
      <c r="G132" s="120">
        <f t="shared" si="65"/>
        <v>32141.9</v>
      </c>
      <c r="H132" s="26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3232.4731506730568</v>
      </c>
      <c r="N132" s="105">
        <f t="shared" si="59"/>
        <v>646.49463013461138</v>
      </c>
      <c r="O132" s="122">
        <f t="shared" si="60"/>
        <v>0</v>
      </c>
      <c r="P132" s="123">
        <f t="shared" si="61"/>
        <v>-73.505369865388616</v>
      </c>
      <c r="Q132" s="124">
        <f t="shared" si="62"/>
        <v>0.89790920852029354</v>
      </c>
      <c r="R132" s="303"/>
      <c r="S132" s="46">
        <v>0.91597222222222185</v>
      </c>
      <c r="T132" s="119">
        <v>0.93266203703703665</v>
      </c>
      <c r="U132" s="110">
        <v>15</v>
      </c>
      <c r="V132" s="111">
        <v>24.037322625192267</v>
      </c>
      <c r="W132" s="125"/>
      <c r="X132" s="126"/>
      <c r="Y132" s="294"/>
      <c r="Z132" s="295"/>
      <c r="AA132" s="171">
        <f t="shared" si="63"/>
        <v>-367.52684932694319</v>
      </c>
      <c r="AB132" s="109">
        <f t="shared" si="64"/>
        <v>0.89790920852029354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2203</v>
      </c>
      <c r="G133" s="120">
        <f t="shared" si="65"/>
        <v>40050.54</v>
      </c>
      <c r="H133" s="61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3233.3634114390861</v>
      </c>
      <c r="N133" s="105">
        <f t="shared" si="59"/>
        <v>1077.7878038130286</v>
      </c>
      <c r="O133" s="122">
        <f t="shared" si="60"/>
        <v>0</v>
      </c>
      <c r="P133" s="123">
        <f t="shared" si="61"/>
        <v>-122.21219618697137</v>
      </c>
      <c r="Q133" s="124">
        <f t="shared" si="62"/>
        <v>0.89815650317752382</v>
      </c>
      <c r="R133" s="303"/>
      <c r="S133" s="46">
        <v>0.9430555555555552</v>
      </c>
      <c r="T133" s="119">
        <v>0.97143518518518479</v>
      </c>
      <c r="U133" s="110">
        <v>14.966666666666715</v>
      </c>
      <c r="V133" s="111">
        <v>40.880032084352102</v>
      </c>
      <c r="W133" s="125"/>
      <c r="X133" s="126"/>
      <c r="Y133" s="294"/>
      <c r="Z133" s="295"/>
      <c r="AA133" s="171">
        <f t="shared" si="63"/>
        <v>-366.63658856091388</v>
      </c>
      <c r="AB133" s="109">
        <f t="shared" si="64"/>
        <v>0.89815650317752393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4846</v>
      </c>
      <c r="G134" s="120">
        <f t="shared" si="65"/>
        <v>80734.36</v>
      </c>
      <c r="H134" s="61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3233.2678723519925</v>
      </c>
      <c r="N134" s="105">
        <f t="shared" si="59"/>
        <v>646.65357447039855</v>
      </c>
      <c r="O134" s="122">
        <f t="shared" si="60"/>
        <v>0</v>
      </c>
      <c r="P134" s="123">
        <f t="shared" si="61"/>
        <v>-73.346425529601447</v>
      </c>
      <c r="Q134" s="124">
        <f t="shared" si="62"/>
        <v>0.89812996454222016</v>
      </c>
      <c r="R134" s="303"/>
      <c r="S134" s="46">
        <v>0.98124999999999962</v>
      </c>
      <c r="T134" s="119">
        <v>1.0436921296296293</v>
      </c>
      <c r="U134" s="110">
        <v>15</v>
      </c>
      <c r="V134" s="111">
        <v>89.927593839755374</v>
      </c>
      <c r="W134" s="125"/>
      <c r="X134" s="126"/>
      <c r="Y134" s="294"/>
      <c r="Z134" s="295"/>
      <c r="AA134" s="171">
        <f t="shared" si="63"/>
        <v>-366.73212764800746</v>
      </c>
      <c r="AB134" s="109">
        <f t="shared" si="64"/>
        <v>0.89812996454222016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4.0909090909090908</v>
      </c>
      <c r="J140" s="136">
        <f t="shared" si="67"/>
        <v>3600</v>
      </c>
      <c r="K140" s="137">
        <f t="shared" ref="K140" si="68">J140/I140</f>
        <v>880</v>
      </c>
      <c r="L140" s="135">
        <f t="shared" ref="L140:M140" si="69">AVERAGE(L124:L139)</f>
        <v>4.0909090909090908</v>
      </c>
      <c r="M140" s="136">
        <f t="shared" si="69"/>
        <v>3233.5609807334627</v>
      </c>
      <c r="N140" s="137">
        <f>M140/L140</f>
        <v>790.42601751262418</v>
      </c>
      <c r="O140" s="138">
        <f>L140-I140</f>
        <v>0</v>
      </c>
      <c r="P140" s="139">
        <f>N140-K140</f>
        <v>-89.573982487375815</v>
      </c>
      <c r="Q140" s="140">
        <f>N140/K140</f>
        <v>0.89821138353707297</v>
      </c>
      <c r="R140" s="304"/>
      <c r="S140" s="141">
        <v>0.73611111111111116</v>
      </c>
      <c r="T140" s="142">
        <v>1.0436921296296293</v>
      </c>
      <c r="U140" s="143"/>
      <c r="V140" s="165"/>
      <c r="W140" s="166"/>
      <c r="X140" s="137"/>
      <c r="Y140" s="290"/>
      <c r="Z140" s="291"/>
      <c r="AA140" s="173">
        <f>M140-J140</f>
        <v>-366.43901926653734</v>
      </c>
      <c r="AB140" s="140">
        <f>M140/J140</f>
        <v>0.89821138353707297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82" priority="1" operator="greaterThan">
      <formula>0</formula>
    </cfRule>
  </conditionalFormatting>
  <conditionalFormatting sqref="P5:P140 AA5:AA140">
    <cfRule type="cellIs" dxfId="481" priority="4" operator="lessThan">
      <formula>0</formula>
    </cfRule>
  </conditionalFormatting>
  <conditionalFormatting sqref="Q5:Q140 AB5:AB140">
    <cfRule type="cellIs" dxfId="480" priority="2" operator="greaterThan">
      <formula>1</formula>
    </cfRule>
    <cfRule type="cellIs" dxfId="479" priority="3" operator="lessThan">
      <formula>0.8</formula>
    </cfRule>
  </conditionalFormatting>
  <conditionalFormatting sqref="AC5:AC6 R5:R140 AC73:AC78">
    <cfRule type="cellIs" dxfId="478" priority="5" operator="lessThan">
      <formula>0.8</formula>
    </cfRule>
  </conditionalFormatting>
  <conditionalFormatting sqref="AC12:AC20">
    <cfRule type="cellIs" dxfId="477" priority="12" operator="lessThan">
      <formula>0.8</formula>
    </cfRule>
  </conditionalFormatting>
  <conditionalFormatting sqref="AC22">
    <cfRule type="cellIs" dxfId="476" priority="11" operator="lessThan">
      <formula>0.8</formula>
    </cfRule>
  </conditionalFormatting>
  <conditionalFormatting sqref="AC39">
    <cfRule type="cellIs" dxfId="475" priority="7" operator="lessThan">
      <formula>0.8</formula>
    </cfRule>
  </conditionalFormatting>
  <conditionalFormatting sqref="AC56:AC61">
    <cfRule type="cellIs" dxfId="474" priority="6" operator="lessThan">
      <formula>0.8</formula>
    </cfRule>
  </conditionalFormatting>
  <conditionalFormatting sqref="AC90">
    <cfRule type="cellIs" dxfId="473" priority="10" operator="lessThan">
      <formula>0.8</formula>
    </cfRule>
  </conditionalFormatting>
  <conditionalFormatting sqref="AC107">
    <cfRule type="cellIs" dxfId="472" priority="9" operator="lessThan">
      <formula>0.8</formula>
    </cfRule>
  </conditionalFormatting>
  <conditionalFormatting sqref="AC124:AC129">
    <cfRule type="cellIs" dxfId="471" priority="8" operator="lessThan">
      <formula>0.8</formula>
    </cfRule>
  </conditionalFormatting>
  <dataValidations count="1">
    <dataValidation type="list" allowBlank="1" showInputMessage="1" showErrorMessage="1" sqref="Y5:Z140" xr:uid="{56D43648-E3E0-4F87-86EB-987638A9C13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84BE-96DF-48C0-AD1A-9C552AE224B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B29" sqref="B29:O29"/>
      <selection pane="bottomLeft" activeCell="F44" sqref="F4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60362</v>
      </c>
      <c r="E1" s="87" t="s">
        <v>3</v>
      </c>
      <c r="F1" s="88">
        <f>SUM(G5:G140)</f>
        <v>2699298.04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46255</v>
      </c>
      <c r="B2" s="348"/>
      <c r="C2" s="91" t="s">
        <v>40</v>
      </c>
      <c r="D2" s="92">
        <f>AVERAGE(N21,N38,N55,N72,N89,N106,N123,N140)</f>
        <v>211.15319441786517</v>
      </c>
      <c r="E2" s="92" t="s">
        <v>91</v>
      </c>
      <c r="F2" s="93">
        <f>F1/D1</f>
        <v>44.718499055697293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34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7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1084.0472881768485</v>
      </c>
      <c r="N5" s="151">
        <f>M5/L5</f>
        <v>83.388252936680658</v>
      </c>
      <c r="O5" s="153">
        <f>L5-I5</f>
        <v>0</v>
      </c>
      <c r="P5" s="154">
        <f>N5-K5</f>
        <v>-8.9194393710116486</v>
      </c>
      <c r="Q5" s="155">
        <f>N5/K5</f>
        <v>0.90337274014737379</v>
      </c>
      <c r="R5" s="302">
        <f>Q21</f>
        <v>0.90282932312835995</v>
      </c>
      <c r="S5" s="156">
        <v>0.25</v>
      </c>
      <c r="T5" s="157">
        <v>0.38848379629629626</v>
      </c>
      <c r="U5" s="158"/>
      <c r="V5" s="159">
        <v>199.41934485493866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-115.9527118231515</v>
      </c>
      <c r="AF5" s="131">
        <f>M5/J5</f>
        <v>0.90337274014737379</v>
      </c>
      <c r="AG5" s="381">
        <f>AF21</f>
        <v>0.90282932312835995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3048</v>
      </c>
      <c r="G6" s="102">
        <f t="shared" si="0"/>
        <v>171998.63999999998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1806.3548219448369</v>
      </c>
      <c r="N6" s="105">
        <f>M6/L6</f>
        <v>75.264784247701542</v>
      </c>
      <c r="O6" s="107">
        <f>L6-I6</f>
        <v>0</v>
      </c>
      <c r="P6" s="108">
        <f>N6-K6</f>
        <v>-8.068549085631787</v>
      </c>
      <c r="Q6" s="109">
        <f>N6/K6</f>
        <v>0.90317741097241855</v>
      </c>
      <c r="R6" s="303"/>
      <c r="S6" s="46">
        <v>0.3923611111111111</v>
      </c>
      <c r="T6" s="47">
        <v>0.46266203703703701</v>
      </c>
      <c r="U6" s="110">
        <v>5.5833333333333801</v>
      </c>
      <c r="V6" s="111">
        <v>101.24256750570174</v>
      </c>
      <c r="W6" s="112">
        <v>0.46266203703703701</v>
      </c>
      <c r="X6" s="115">
        <v>0.50138888888888888</v>
      </c>
      <c r="Y6" s="12"/>
      <c r="Z6" s="197"/>
      <c r="AA6" s="294"/>
      <c r="AB6" s="295"/>
      <c r="AC6" s="12">
        <v>2</v>
      </c>
      <c r="AD6" s="197"/>
      <c r="AE6" s="116">
        <f>M6-J6</f>
        <v>-193.64517805516311</v>
      </c>
      <c r="AF6" s="109">
        <f>M6/J6</f>
        <v>0.90317741097241844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2911</v>
      </c>
      <c r="G7" s="102">
        <f t="shared" si="0"/>
        <v>173262.72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1804.3103701457858</v>
      </c>
      <c r="N7" s="105">
        <f>M7/L7</f>
        <v>75.179598756074412</v>
      </c>
      <c r="O7" s="107">
        <f>L7-I7</f>
        <v>0</v>
      </c>
      <c r="P7" s="108">
        <f>N7-K7</f>
        <v>-8.1537345772589163</v>
      </c>
      <c r="Q7" s="109">
        <f>N7/K7</f>
        <v>0.90215518507289305</v>
      </c>
      <c r="R7" s="303"/>
      <c r="S7" s="46">
        <v>0.50138888888888888</v>
      </c>
      <c r="T7" s="47">
        <v>0.56861111111111107</v>
      </c>
      <c r="U7" s="110">
        <v>55.766666666666694</v>
      </c>
      <c r="V7" s="111">
        <v>96.80152754755143</v>
      </c>
      <c r="W7" s="112"/>
      <c r="X7" s="115"/>
      <c r="Y7" s="12"/>
      <c r="Z7" s="197"/>
      <c r="AA7" s="294"/>
      <c r="AB7" s="295"/>
      <c r="AC7" s="12">
        <v>2</v>
      </c>
      <c r="AD7" s="197"/>
      <c r="AE7" s="116">
        <f>M7-J7</f>
        <v>-195.68962985421422</v>
      </c>
      <c r="AF7" s="109">
        <f>M7/J7</f>
        <v>0.90215518507289294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1564.9041600891571</v>
      </c>
      <c r="N21" s="137">
        <f t="shared" ref="N21:N27" si="5">M21/L21</f>
        <v>76.962499676515932</v>
      </c>
      <c r="O21" s="138">
        <f t="shared" ref="O21:O27" si="6">L21-I21</f>
        <v>0</v>
      </c>
      <c r="P21" s="139">
        <f t="shared" ref="P21:P27" si="7">N21-K21</f>
        <v>-8.2834019628283357</v>
      </c>
      <c r="Q21" s="140">
        <f t="shared" ref="Q21:Q27" si="8">N21/K21</f>
        <v>0.90282932312835995</v>
      </c>
      <c r="R21" s="304"/>
      <c r="S21" s="141">
        <v>0.25</v>
      </c>
      <c r="T21" s="142">
        <v>0.56861111111111107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7</v>
      </c>
      <c r="AD21" s="179">
        <f>SUM(AD5:AD20)</f>
        <v>0</v>
      </c>
      <c r="AE21" s="167">
        <f t="shared" ref="AE21:AE27" si="9">M21-J21</f>
        <v>-168.42917324417613</v>
      </c>
      <c r="AF21" s="140">
        <f t="shared" ref="AF21:AF27" si="10">M21/J21</f>
        <v>0.90282932312835995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1726</v>
      </c>
      <c r="G22" s="147">
        <f t="shared" ref="G22:G27" si="11">E22*F22</f>
        <v>62912.700000000004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1895.588342237497</v>
      </c>
      <c r="N22" s="151">
        <f t="shared" si="5"/>
        <v>94.779417111874849</v>
      </c>
      <c r="O22" s="153">
        <f t="shared" si="6"/>
        <v>0</v>
      </c>
      <c r="P22" s="154">
        <f t="shared" si="7"/>
        <v>-10.220582888125151</v>
      </c>
      <c r="Q22" s="155">
        <f t="shared" si="8"/>
        <v>0.90266111535118909</v>
      </c>
      <c r="R22" s="302">
        <f>Q38</f>
        <v>0.90303545536540264</v>
      </c>
      <c r="S22" s="156">
        <v>0.25</v>
      </c>
      <c r="T22" s="157">
        <v>0.28792824074074075</v>
      </c>
      <c r="U22" s="158"/>
      <c r="V22" s="159">
        <v>54.632114838689503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-204.41165776250295</v>
      </c>
      <c r="AF22" s="155">
        <f t="shared" si="10"/>
        <v>0.90266111535118909</v>
      </c>
      <c r="AG22" s="374">
        <f>AF38</f>
        <v>0.91049855830230664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783</v>
      </c>
      <c r="G23" s="102">
        <f t="shared" si="11"/>
        <v>40277.519999999997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1804.5709154418098</v>
      </c>
      <c r="N23" s="105">
        <f t="shared" si="5"/>
        <v>94.97741660220052</v>
      </c>
      <c r="O23" s="107">
        <f t="shared" si="6"/>
        <v>0</v>
      </c>
      <c r="P23" s="108">
        <f t="shared" si="7"/>
        <v>-10.285741292536315</v>
      </c>
      <c r="Q23" s="109">
        <f t="shared" si="8"/>
        <v>0.90228545772090496</v>
      </c>
      <c r="R23" s="303"/>
      <c r="S23" s="46">
        <v>0.29166666666666663</v>
      </c>
      <c r="T23" s="47">
        <v>0.30974537037037031</v>
      </c>
      <c r="U23" s="110">
        <v>5.3833333333332689</v>
      </c>
      <c r="V23" s="111">
        <v>26.033889606659194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-195.4290845581902</v>
      </c>
      <c r="AF23" s="109">
        <f t="shared" si="10"/>
        <v>0.90228545772090485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1192</v>
      </c>
      <c r="G24" s="102">
        <f t="shared" si="11"/>
        <v>51589.760000000002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1625.50492461555</v>
      </c>
      <c r="N24" s="105">
        <f t="shared" si="5"/>
        <v>77.404996410264289</v>
      </c>
      <c r="O24" s="107">
        <f t="shared" si="6"/>
        <v>0</v>
      </c>
      <c r="P24" s="108">
        <f t="shared" si="7"/>
        <v>-8.3092893040214193</v>
      </c>
      <c r="Q24" s="109">
        <f t="shared" si="8"/>
        <v>0.90305829145308347</v>
      </c>
      <c r="R24" s="303"/>
      <c r="S24" s="46">
        <v>0.31319444444444439</v>
      </c>
      <c r="T24" s="47">
        <v>0.34373842592592585</v>
      </c>
      <c r="U24" s="110">
        <v>4.9666666666666703</v>
      </c>
      <c r="V24" s="111">
        <v>43.9986363110621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-174.49507538445005</v>
      </c>
      <c r="AF24" s="109">
        <f t="shared" si="10"/>
        <v>0.90305829145308336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1729</v>
      </c>
      <c r="G25" s="102">
        <f t="shared" si="11"/>
        <v>105624.61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1800.5796932755736</v>
      </c>
      <c r="N25" s="105">
        <f t="shared" si="5"/>
        <v>90.028984663778687</v>
      </c>
      <c r="O25" s="107">
        <f t="shared" si="6"/>
        <v>0</v>
      </c>
      <c r="P25" s="108">
        <f t="shared" si="7"/>
        <v>-9.9710153362213134</v>
      </c>
      <c r="Q25" s="109">
        <f t="shared" si="8"/>
        <v>0.90028984663778688</v>
      </c>
      <c r="R25" s="303"/>
      <c r="S25" s="46">
        <v>0.34722222222222215</v>
      </c>
      <c r="T25" s="47">
        <v>0.38722222222222213</v>
      </c>
      <c r="U25" s="110">
        <v>5.0166666666666782</v>
      </c>
      <c r="V25" s="111">
        <v>57.614778389107876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-199.42030672442638</v>
      </c>
      <c r="AF25" s="109">
        <f t="shared" si="10"/>
        <v>0.90028984663778677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1701</v>
      </c>
      <c r="G26" s="102">
        <f t="shared" si="11"/>
        <v>91445.759999999995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1801.3482139012251</v>
      </c>
      <c r="N26" s="105">
        <f t="shared" si="5"/>
        <v>90.067410695061255</v>
      </c>
      <c r="O26" s="107">
        <f t="shared" si="6"/>
        <v>0</v>
      </c>
      <c r="P26" s="108">
        <f t="shared" si="7"/>
        <v>-9.9325893049387446</v>
      </c>
      <c r="Q26" s="109">
        <f t="shared" si="8"/>
        <v>0.90067410695061256</v>
      </c>
      <c r="R26" s="303"/>
      <c r="S26" s="46">
        <v>0.39027777777777772</v>
      </c>
      <c r="T26" s="47">
        <v>0.42961805555555549</v>
      </c>
      <c r="U26" s="110">
        <v>5</v>
      </c>
      <c r="V26" s="111">
        <v>56.657563047716408</v>
      </c>
      <c r="W26" s="112">
        <v>0.42961805555555549</v>
      </c>
      <c r="X26" s="115">
        <v>0.46805555555555545</v>
      </c>
      <c r="Y26" s="12"/>
      <c r="Z26" s="197"/>
      <c r="AA26" s="294"/>
      <c r="AB26" s="295"/>
      <c r="AC26" s="12">
        <v>1</v>
      </c>
      <c r="AD26" s="197"/>
      <c r="AE26" s="116">
        <f t="shared" si="9"/>
        <v>-198.65178609877489</v>
      </c>
      <c r="AF26" s="109">
        <f t="shared" si="10"/>
        <v>0.90067410695061256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1381</v>
      </c>
      <c r="G27" s="120">
        <f t="shared" si="11"/>
        <v>41388.57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0.46805555555555545</v>
      </c>
      <c r="T27" s="119">
        <v>0.48995370370370361</v>
      </c>
      <c r="U27" s="110">
        <v>55.349999999999937</v>
      </c>
      <c r="V27" s="111">
        <v>31.546070212688072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1925.7044508093786</v>
      </c>
      <c r="N38" s="137">
        <f t="shared" ref="N38:N44" si="16">M38/L38</f>
        <v>94.706776269313707</v>
      </c>
      <c r="O38" s="138">
        <f t="shared" ref="O38:O44" si="17">L38-I38</f>
        <v>0.1666666666666643</v>
      </c>
      <c r="P38" s="139">
        <f t="shared" ref="P38:P44" si="18">N38-K38</f>
        <v>-10.169256788537524</v>
      </c>
      <c r="Q38" s="140">
        <f t="shared" ref="Q38:Q44" si="19">N38/K38</f>
        <v>0.90303545536540264</v>
      </c>
      <c r="R38" s="304"/>
      <c r="S38" s="141">
        <v>0.25</v>
      </c>
      <c r="T38" s="142">
        <v>0.48995370370370361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-189.29554919062139</v>
      </c>
      <c r="AF38" s="140">
        <f t="shared" ref="AF38:AF44" si="21">M38/J38</f>
        <v>0.91049855830230664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1857</v>
      </c>
      <c r="G39" s="147">
        <f t="shared" ref="G39:G44" si="22">E39*F39</f>
        <v>132868.35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1799.8138067243465</v>
      </c>
      <c r="N39" s="151">
        <f t="shared" si="16"/>
        <v>81.809718487470292</v>
      </c>
      <c r="O39" s="153">
        <f t="shared" si="17"/>
        <v>0</v>
      </c>
      <c r="P39" s="154">
        <f t="shared" si="18"/>
        <v>-9.0993724216206147</v>
      </c>
      <c r="Q39" s="155">
        <f t="shared" si="19"/>
        <v>0.89990690336217327</v>
      </c>
      <c r="R39" s="302">
        <f>Q55</f>
        <v>0.89251851985587527</v>
      </c>
      <c r="S39" s="156">
        <v>0.25</v>
      </c>
      <c r="T39" s="157">
        <v>0.29298611111111111</v>
      </c>
      <c r="U39" s="158"/>
      <c r="V39" s="159">
        <v>61.906403642265602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-200.18619327565352</v>
      </c>
      <c r="AF39" s="155">
        <f t="shared" si="21"/>
        <v>0.89990690336217327</v>
      </c>
      <c r="AG39" s="307">
        <f>AF55</f>
        <v>0.89251851985587527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1672</v>
      </c>
      <c r="G40" s="102">
        <f t="shared" si="22"/>
        <v>99550.88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1801.3796769384903</v>
      </c>
      <c r="N40" s="105">
        <f t="shared" si="16"/>
        <v>78.320855519064793</v>
      </c>
      <c r="O40" s="107">
        <f t="shared" si="17"/>
        <v>0</v>
      </c>
      <c r="P40" s="108">
        <f t="shared" si="18"/>
        <v>-8.6356662200656444</v>
      </c>
      <c r="Q40" s="109">
        <f t="shared" si="19"/>
        <v>0.90068983846924511</v>
      </c>
      <c r="R40" s="303"/>
      <c r="S40" s="46">
        <v>0.29583333333333334</v>
      </c>
      <c r="T40" s="47">
        <v>0.33450231481481485</v>
      </c>
      <c r="U40" s="110">
        <v>5</v>
      </c>
      <c r="V40" s="111">
        <v>55.690647165786537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-198.62032306150968</v>
      </c>
      <c r="AF40" s="109">
        <f t="shared" si="21"/>
        <v>0.90068983846924511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2150</v>
      </c>
      <c r="G41" s="102">
        <f t="shared" si="22"/>
        <v>126140.5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1801.0615804078902</v>
      </c>
      <c r="N41" s="105">
        <f t="shared" si="16"/>
        <v>78.307025235125664</v>
      </c>
      <c r="O41" s="107">
        <f t="shared" si="17"/>
        <v>0</v>
      </c>
      <c r="P41" s="108">
        <f t="shared" si="18"/>
        <v>-8.6494965040047731</v>
      </c>
      <c r="Q41" s="109">
        <f t="shared" si="19"/>
        <v>0.90053079020394511</v>
      </c>
      <c r="R41" s="303"/>
      <c r="S41" s="46">
        <v>0.33750000000000002</v>
      </c>
      <c r="T41" s="47">
        <v>0.38723379629629634</v>
      </c>
      <c r="U41" s="110">
        <v>5</v>
      </c>
      <c r="V41" s="111">
        <v>71.624424952080261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-198.93841959210977</v>
      </c>
      <c r="AF41" s="109">
        <f t="shared" si="21"/>
        <v>0.90053079020394511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1102</v>
      </c>
      <c r="G42" s="102">
        <f t="shared" si="22"/>
        <v>70439.839999999997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1806.3665741879893</v>
      </c>
      <c r="N42" s="105">
        <f t="shared" si="16"/>
        <v>75.265273924499553</v>
      </c>
      <c r="O42" s="107">
        <f t="shared" si="17"/>
        <v>0</v>
      </c>
      <c r="P42" s="108">
        <f t="shared" si="18"/>
        <v>-8.0680594088337756</v>
      </c>
      <c r="Q42" s="109">
        <f t="shared" si="19"/>
        <v>0.90318328709399465</v>
      </c>
      <c r="R42" s="303"/>
      <c r="S42" s="46">
        <v>0.39027777777777778</v>
      </c>
      <c r="T42" s="47">
        <v>0.41569444444444442</v>
      </c>
      <c r="U42" s="110">
        <v>5</v>
      </c>
      <c r="V42" s="111">
        <v>36.60386598424671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-193.63342581201073</v>
      </c>
      <c r="AF42" s="109">
        <f t="shared" si="21"/>
        <v>0.90318328709399465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1324</v>
      </c>
      <c r="G43" s="102">
        <f t="shared" si="22"/>
        <v>91700.24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1749.5401168300266</v>
      </c>
      <c r="N43" s="105">
        <f t="shared" si="16"/>
        <v>72.897504867917775</v>
      </c>
      <c r="O43" s="107">
        <f t="shared" si="17"/>
        <v>0</v>
      </c>
      <c r="P43" s="108">
        <f t="shared" si="18"/>
        <v>-10.435828465415554</v>
      </c>
      <c r="Q43" s="109">
        <f t="shared" si="19"/>
        <v>0.87477005841501332</v>
      </c>
      <c r="R43" s="303"/>
      <c r="S43" s="46">
        <v>0.41875000000000001</v>
      </c>
      <c r="T43" s="47">
        <v>0.45027777777777778</v>
      </c>
      <c r="U43" s="110">
        <v>5</v>
      </c>
      <c r="V43" s="111">
        <v>45.40621803170567</v>
      </c>
      <c r="W43" s="112">
        <v>0.45027777777777778</v>
      </c>
      <c r="X43" s="115">
        <v>0.48958333333333331</v>
      </c>
      <c r="Y43" s="12"/>
      <c r="Z43" s="197"/>
      <c r="AA43" s="294"/>
      <c r="AB43" s="295"/>
      <c r="AC43" s="12">
        <v>1</v>
      </c>
      <c r="AD43" s="197"/>
      <c r="AE43" s="116">
        <f t="shared" si="20"/>
        <v>-250.45988316997341</v>
      </c>
      <c r="AF43" s="109">
        <f t="shared" si="21"/>
        <v>0.87477005841501332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1812</v>
      </c>
      <c r="G44" s="120">
        <f t="shared" si="22"/>
        <v>125317.92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1752.0604831817609</v>
      </c>
      <c r="N44" s="105">
        <f t="shared" si="16"/>
        <v>73.002520132573366</v>
      </c>
      <c r="O44" s="107">
        <f t="shared" si="17"/>
        <v>0</v>
      </c>
      <c r="P44" s="108">
        <f t="shared" si="18"/>
        <v>-10.330813200759962</v>
      </c>
      <c r="Q44" s="109">
        <f t="shared" si="19"/>
        <v>0.8760302415908805</v>
      </c>
      <c r="R44" s="303"/>
      <c r="S44" s="46">
        <v>0.48958333333333331</v>
      </c>
      <c r="T44" s="119">
        <v>0.53267361111111111</v>
      </c>
      <c r="U44" s="110">
        <v>56.599999999999973</v>
      </c>
      <c r="V44" s="111">
        <v>62.052652316296353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-247.9395168182391</v>
      </c>
      <c r="AF44" s="109">
        <f t="shared" si="21"/>
        <v>0.8760302415908805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1785.0370397117506</v>
      </c>
      <c r="N55" s="137">
        <f t="shared" ref="N55:N63" si="27">M55/L55</f>
        <v>76.501587416217887</v>
      </c>
      <c r="O55" s="138">
        <f t="shared" ref="O55:O63" si="28">L55-I55</f>
        <v>0</v>
      </c>
      <c r="P55" s="139">
        <f t="shared" ref="P55:P63" si="29">N55-K55</f>
        <v>-9.2126982980678349</v>
      </c>
      <c r="Q55" s="140">
        <f t="shared" ref="Q55:Q63" si="30">N55/K55</f>
        <v>0.89251851985587527</v>
      </c>
      <c r="R55" s="304"/>
      <c r="S55" s="141">
        <v>0.25</v>
      </c>
      <c r="T55" s="142">
        <v>0.53267361111111111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7</v>
      </c>
      <c r="AD55" s="190">
        <f>SUM(AD39:AD54)</f>
        <v>0</v>
      </c>
      <c r="AE55" s="167">
        <f t="shared" ref="AE55:AE63" si="31">M55-J55</f>
        <v>-214.96296028824941</v>
      </c>
      <c r="AF55" s="140">
        <f t="shared" ref="AF55:AF63" si="32">M55/J55</f>
        <v>0.89251851985587527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1716</v>
      </c>
      <c r="G56" s="147">
        <f t="shared" ref="G56:G63" si="33">E56*F56</f>
        <v>49523.76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3193.3236154694423</v>
      </c>
      <c r="N56" s="151">
        <f t="shared" si="27"/>
        <v>177.40686752608013</v>
      </c>
      <c r="O56" s="153">
        <f t="shared" si="28"/>
        <v>0</v>
      </c>
      <c r="P56" s="154">
        <f t="shared" si="29"/>
        <v>-22.593132473919866</v>
      </c>
      <c r="Q56" s="155">
        <f t="shared" si="30"/>
        <v>0.88703433763040063</v>
      </c>
      <c r="R56" s="302">
        <f>Q72</f>
        <v>0.88874556698595564</v>
      </c>
      <c r="S56" s="156">
        <v>0.25</v>
      </c>
      <c r="T56" s="157">
        <v>0.27238425925925924</v>
      </c>
      <c r="U56" s="158"/>
      <c r="V56" s="159">
        <v>32.242269308763468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-406.6763845305577</v>
      </c>
      <c r="AF56" s="155">
        <f t="shared" si="32"/>
        <v>0.88703433763040063</v>
      </c>
      <c r="AG56" s="307">
        <f>AF72</f>
        <v>0.89978588458826569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1824</v>
      </c>
      <c r="G57" s="102">
        <f t="shared" si="33"/>
        <v>65463.360000000001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3191.7287516193724</v>
      </c>
      <c r="N57" s="105">
        <f t="shared" si="27"/>
        <v>177.31826397885402</v>
      </c>
      <c r="O57" s="107">
        <f t="shared" si="28"/>
        <v>0</v>
      </c>
      <c r="P57" s="108">
        <f t="shared" si="29"/>
        <v>-22.68173602114598</v>
      </c>
      <c r="Q57" s="109">
        <f t="shared" si="30"/>
        <v>0.88659131989427009</v>
      </c>
      <c r="R57" s="303"/>
      <c r="S57" s="46">
        <v>0.27569444444444441</v>
      </c>
      <c r="T57" s="47">
        <v>0.29950231481481476</v>
      </c>
      <c r="U57" s="110">
        <v>4.7666666666666391</v>
      </c>
      <c r="V57" s="111">
        <v>34.288628049759538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-408.27124838062764</v>
      </c>
      <c r="AF57" s="109">
        <f t="shared" si="32"/>
        <v>0.88659131989427009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1752</v>
      </c>
      <c r="G58" s="102">
        <f t="shared" si="33"/>
        <v>64350.959999999992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3192.156588614213</v>
      </c>
      <c r="N58" s="105">
        <f t="shared" si="27"/>
        <v>152.00745660067682</v>
      </c>
      <c r="O58" s="107">
        <f t="shared" si="28"/>
        <v>0</v>
      </c>
      <c r="P58" s="108">
        <f t="shared" si="29"/>
        <v>-19.421114827894598</v>
      </c>
      <c r="Q58" s="109">
        <f t="shared" si="30"/>
        <v>0.88671016350394816</v>
      </c>
      <c r="R58" s="303"/>
      <c r="S58" s="46">
        <v>0.3027777777777777</v>
      </c>
      <c r="T58" s="47">
        <v>0.32563657407407398</v>
      </c>
      <c r="U58" s="110">
        <v>4.7166666666666313</v>
      </c>
      <c r="V58" s="111">
        <v>32.930715358683251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-407.84341138578702</v>
      </c>
      <c r="AF58" s="109">
        <f t="shared" si="32"/>
        <v>0.88671016350394805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1055</v>
      </c>
      <c r="G59" s="102">
        <f t="shared" si="33"/>
        <v>46377.8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3267.3570040511486</v>
      </c>
      <c r="N59" s="105">
        <f t="shared" si="27"/>
        <v>142.05900017613689</v>
      </c>
      <c r="O59" s="107">
        <f t="shared" si="28"/>
        <v>0</v>
      </c>
      <c r="P59" s="108">
        <f t="shared" si="29"/>
        <v>-14.46273895429789</v>
      </c>
      <c r="Q59" s="109">
        <f t="shared" si="30"/>
        <v>0.90759916779198568</v>
      </c>
      <c r="R59" s="303"/>
      <c r="S59" s="46">
        <v>0.32916666666666655</v>
      </c>
      <c r="T59" s="47">
        <v>0.34261574074074064</v>
      </c>
      <c r="U59" s="110">
        <v>5.083333333333302</v>
      </c>
      <c r="V59" s="111">
        <v>19.373456870955714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-332.64299594885142</v>
      </c>
      <c r="AF59" s="199">
        <f t="shared" si="32"/>
        <v>0.90759916779198568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808</v>
      </c>
      <c r="G60" s="102">
        <f t="shared" si="33"/>
        <v>37919.440000000002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3264.7308059526972</v>
      </c>
      <c r="N60" s="105">
        <f t="shared" si="27"/>
        <v>141.94481765011727</v>
      </c>
      <c r="O60" s="107">
        <f t="shared" si="28"/>
        <v>0</v>
      </c>
      <c r="P60" s="108">
        <f t="shared" si="29"/>
        <v>-14.576921480317509</v>
      </c>
      <c r="Q60" s="109">
        <f t="shared" si="30"/>
        <v>0.90686966832019367</v>
      </c>
      <c r="R60" s="303"/>
      <c r="S60" s="46">
        <v>0.34583333333333321</v>
      </c>
      <c r="T60" s="47">
        <v>0.35613425925925912</v>
      </c>
      <c r="U60" s="110">
        <v>4.6333333333333115</v>
      </c>
      <c r="V60" s="111">
        <v>14.849616363960155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-335.26919404730279</v>
      </c>
      <c r="AF60" s="199">
        <f t="shared" si="32"/>
        <v>0.90686966832019367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2676</v>
      </c>
      <c r="G61" s="120">
        <f t="shared" si="33"/>
        <v>98289.48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3266.9367104351822</v>
      </c>
      <c r="N61" s="105">
        <f t="shared" si="27"/>
        <v>171.94403739132539</v>
      </c>
      <c r="O61" s="107">
        <f t="shared" si="28"/>
        <v>0</v>
      </c>
      <c r="P61" s="108">
        <f t="shared" si="29"/>
        <v>-17.529646819200934</v>
      </c>
      <c r="Q61" s="109">
        <f t="shared" si="30"/>
        <v>0.90748241956532838</v>
      </c>
      <c r="R61" s="303"/>
      <c r="S61" s="46">
        <v>0.35972222222222211</v>
      </c>
      <c r="T61" s="119">
        <v>0.39384259259259247</v>
      </c>
      <c r="U61" s="110">
        <v>5.1666666666667016</v>
      </c>
      <c r="V61" s="111">
        <v>49.146957603170748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-333.06328956481775</v>
      </c>
      <c r="AF61" s="199">
        <f t="shared" si="32"/>
        <v>0.90748241956532838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4332</v>
      </c>
      <c r="G62" s="120">
        <f t="shared" si="33"/>
        <v>166695.35999999999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</v>
      </c>
      <c r="N62" s="105">
        <f t="shared" si="27"/>
        <v>163.44</v>
      </c>
      <c r="O62" s="122">
        <f t="shared" si="28"/>
        <v>1</v>
      </c>
      <c r="P62" s="123">
        <f t="shared" si="29"/>
        <v>-26.033684210526332</v>
      </c>
      <c r="Q62" s="124">
        <f t="shared" si="30"/>
        <v>0.86259999999999992</v>
      </c>
      <c r="R62" s="303"/>
      <c r="S62" s="46">
        <v>0.39722222222222209</v>
      </c>
      <c r="T62" s="119">
        <v>0.45243055555555545</v>
      </c>
      <c r="U62" s="110">
        <v>4.8666666666666547</v>
      </c>
      <c r="V62" s="111">
        <v>79.515418502202635</v>
      </c>
      <c r="W62" s="112">
        <v>0.45243055555555545</v>
      </c>
      <c r="X62" s="115">
        <v>0.49097222222222203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5480</v>
      </c>
      <c r="G63" s="120">
        <f t="shared" si="33"/>
        <v>207143.99999999997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0.49097222222222203</v>
      </c>
      <c r="T63" s="119">
        <v>0.56082175925925903</v>
      </c>
      <c r="U63" s="110">
        <v>55.499999999999886</v>
      </c>
      <c r="V63" s="111">
        <v>100.58737151248164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3239.2291845177565</v>
      </c>
      <c r="N72" s="137">
        <f>M72/L72</f>
        <v>158.98057347326412</v>
      </c>
      <c r="O72" s="138">
        <f>L72-I72</f>
        <v>0.25</v>
      </c>
      <c r="P72" s="139">
        <f>N72-K72</f>
        <v>-19.901414104375647</v>
      </c>
      <c r="Q72" s="140">
        <f>N72/K72</f>
        <v>0.88874556698595564</v>
      </c>
      <c r="R72" s="304"/>
      <c r="S72" s="141">
        <v>0.25</v>
      </c>
      <c r="T72" s="142">
        <v>0.56082175925925903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-360.77081548224351</v>
      </c>
      <c r="AF72" s="140">
        <f>M72/J72</f>
        <v>0.89978588458826569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780</v>
      </c>
      <c r="G73" s="120">
        <f t="shared" ref="G73:G74" si="39">E73*F73</f>
        <v>18369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2257.9414425921818</v>
      </c>
      <c r="N73" s="105">
        <f>M73/L73</f>
        <v>376.32357376536362</v>
      </c>
      <c r="O73" s="107">
        <f>L73-I73</f>
        <v>0</v>
      </c>
      <c r="P73" s="108">
        <f>N73-K73</f>
        <v>-40.343092901303066</v>
      </c>
      <c r="Q73" s="109">
        <f>N73/K73</f>
        <v>0.9031765770368726</v>
      </c>
      <c r="R73" s="302">
        <f>Q89</f>
        <v>0.90515654894978292</v>
      </c>
      <c r="S73" s="46">
        <v>0.37638888888888883</v>
      </c>
      <c r="T73" s="119">
        <v>0.39077546296296289</v>
      </c>
      <c r="U73" s="110">
        <v>5.4166666666666607</v>
      </c>
      <c r="V73" s="111">
        <v>20.726843981512761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-242.05855740781817</v>
      </c>
      <c r="AF73" s="155">
        <f>M73/J73</f>
        <v>0.90317657703687271</v>
      </c>
      <c r="AG73" s="307">
        <f>AF89</f>
        <v>0.90515654894978304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1067</v>
      </c>
      <c r="G74" s="120">
        <f t="shared" si="39"/>
        <v>28862.350000000002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2967.5273144949156</v>
      </c>
      <c r="N74" s="105">
        <f>M74/L74</f>
        <v>593.50546289898307</v>
      </c>
      <c r="O74" s="122">
        <f>L74-I74</f>
        <v>0</v>
      </c>
      <c r="P74" s="123">
        <f>N74-K74</f>
        <v>-61.094537101016954</v>
      </c>
      <c r="Q74" s="124">
        <f>N74/K74</f>
        <v>0.90666890146499091</v>
      </c>
      <c r="R74" s="303"/>
      <c r="S74" s="46">
        <v>0.39374999999999993</v>
      </c>
      <c r="T74" s="119">
        <v>0.40872685185185176</v>
      </c>
      <c r="U74" s="110">
        <v>5</v>
      </c>
      <c r="V74" s="111">
        <v>21.573516674065203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-305.47268550508443</v>
      </c>
      <c r="AF74" s="109">
        <f>M74/J74</f>
        <v>0.90666890146499102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2612.7343785435487</v>
      </c>
      <c r="N89" s="137">
        <f>M89/L89</f>
        <v>475.04261428064524</v>
      </c>
      <c r="O89" s="138">
        <f>L89-I89</f>
        <v>0</v>
      </c>
      <c r="P89" s="139">
        <f>N89-K89</f>
        <v>-49.775567537536631</v>
      </c>
      <c r="Q89" s="140">
        <f>N89/K89</f>
        <v>0.90515654894978292</v>
      </c>
      <c r="R89" s="304"/>
      <c r="S89" s="141">
        <v>0.25</v>
      </c>
      <c r="T89" s="142">
        <v>0.40872685185185176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-273.7656214564513</v>
      </c>
      <c r="AF89" s="140">
        <f>M89/J89</f>
        <v>0.90515654894978304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1609</v>
      </c>
      <c r="G90" s="147">
        <f t="shared" ref="G90:G91" si="43">E90*F90</f>
        <v>24955.59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3793.86</v>
      </c>
      <c r="N90" s="151">
        <f>M90/L90</f>
        <v>632.31000000000006</v>
      </c>
      <c r="O90" s="153">
        <f>L90-I90</f>
        <v>0</v>
      </c>
      <c r="P90" s="154">
        <f>N90-K90</f>
        <v>-67.689999999999941</v>
      </c>
      <c r="Q90" s="155">
        <f>N90/K90</f>
        <v>0.9033000000000001</v>
      </c>
      <c r="R90" s="302">
        <f>Q106</f>
        <v>0.90290000000000015</v>
      </c>
      <c r="S90" s="156">
        <v>0.25</v>
      </c>
      <c r="T90" s="157">
        <v>0.26766203703703706</v>
      </c>
      <c r="U90" s="158"/>
      <c r="V90" s="159">
        <v>25.446379149467823</v>
      </c>
      <c r="W90" s="157"/>
      <c r="X90" s="168"/>
      <c r="Y90" s="12"/>
      <c r="Z90" s="197"/>
      <c r="AA90" s="305"/>
      <c r="AB90" s="306"/>
      <c r="AC90" s="12"/>
      <c r="AD90" s="197"/>
      <c r="AE90" s="114">
        <f>M90-J90</f>
        <v>-406.13999999999987</v>
      </c>
      <c r="AF90" s="155">
        <f>M90/J90</f>
        <v>0.90329999999999999</v>
      </c>
      <c r="AG90" s="307">
        <f>AF106</f>
        <v>0.90290000000000004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1736</v>
      </c>
      <c r="G91" s="102">
        <f t="shared" si="43"/>
        <v>26057.360000000001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3790.5000000000005</v>
      </c>
      <c r="N91" s="105">
        <f>M91/L91</f>
        <v>631.75000000000011</v>
      </c>
      <c r="O91" s="107">
        <f>L91-I91</f>
        <v>0</v>
      </c>
      <c r="P91" s="108">
        <f>N91-K91</f>
        <v>-68.249999999999886</v>
      </c>
      <c r="Q91" s="109">
        <f>N91/K91</f>
        <v>0.90250000000000019</v>
      </c>
      <c r="R91" s="303"/>
      <c r="S91" s="46">
        <v>0.27152777777777776</v>
      </c>
      <c r="T91" s="47">
        <v>0.29060185185185183</v>
      </c>
      <c r="U91" s="110">
        <v>5.5666666666666043</v>
      </c>
      <c r="V91" s="111">
        <v>27.479224376731299</v>
      </c>
      <c r="W91" s="112"/>
      <c r="X91" s="13"/>
      <c r="Y91" s="12"/>
      <c r="Z91" s="197"/>
      <c r="AA91" s="294"/>
      <c r="AB91" s="295"/>
      <c r="AC91" s="12"/>
      <c r="AD91" s="197"/>
      <c r="AE91" s="116">
        <f>M91-J91</f>
        <v>-409.49999999999955</v>
      </c>
      <c r="AF91" s="109">
        <f>M91/J91</f>
        <v>0.90250000000000008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3792.1800000000003</v>
      </c>
      <c r="N106" s="137">
        <f>M106/L106</f>
        <v>632.03000000000009</v>
      </c>
      <c r="O106" s="138">
        <f>L106-I106</f>
        <v>0</v>
      </c>
      <c r="P106" s="139">
        <f>N106-K106</f>
        <v>-67.969999999999914</v>
      </c>
      <c r="Q106" s="140">
        <f>N106/K106</f>
        <v>0.90290000000000015</v>
      </c>
      <c r="R106" s="304"/>
      <c r="S106" s="141">
        <v>0.25</v>
      </c>
      <c r="T106" s="142">
        <v>0.29060185185185183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-407.81999999999971</v>
      </c>
      <c r="AF106" s="140">
        <f>M106/J106</f>
        <v>0.90290000000000004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1044</v>
      </c>
      <c r="G107" s="147">
        <f t="shared" ref="G107:G109" si="47">E107*F107</f>
        <v>60729.48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1801.2000000000003</v>
      </c>
      <c r="N107" s="151">
        <f>M107/L107</f>
        <v>105.9529411764706</v>
      </c>
      <c r="O107" s="153">
        <f>L107-I107</f>
        <v>-1</v>
      </c>
      <c r="P107" s="154">
        <f>N107-K107</f>
        <v>-5.1581699346405117</v>
      </c>
      <c r="Q107" s="155">
        <f>N107/K107</f>
        <v>0.95357647058823536</v>
      </c>
      <c r="R107" s="302">
        <f>Q123</f>
        <v>0.94898690476190484</v>
      </c>
      <c r="S107" s="156">
        <v>0.70833333333333337</v>
      </c>
      <c r="T107" s="157">
        <v>0.73247685185185185</v>
      </c>
      <c r="U107" s="158"/>
      <c r="V107" s="159">
        <v>34.776815456362421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-198.79999999999973</v>
      </c>
      <c r="AF107" s="155">
        <f>M107/J107</f>
        <v>0.90060000000000018</v>
      </c>
      <c r="AG107" s="307">
        <f>AF123</f>
        <v>0.9007333333333335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1131</v>
      </c>
      <c r="G108" s="102">
        <f t="shared" si="47"/>
        <v>57307.770000000004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1801.2000000000003</v>
      </c>
      <c r="N108" s="105">
        <f>M108/L108</f>
        <v>94.800000000000011</v>
      </c>
      <c r="O108" s="107">
        <f>L108-I108</f>
        <v>-1</v>
      </c>
      <c r="P108" s="108">
        <f>N108-K108</f>
        <v>-5.1999999999999886</v>
      </c>
      <c r="Q108" s="109">
        <f>N108/K108</f>
        <v>0.94800000000000006</v>
      </c>
      <c r="R108" s="303"/>
      <c r="S108" s="46">
        <v>0.73541666666666672</v>
      </c>
      <c r="T108" s="47">
        <v>0.76157407407407418</v>
      </c>
      <c r="U108" s="110">
        <v>5</v>
      </c>
      <c r="V108" s="111">
        <v>37.674883411059291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-198.79999999999973</v>
      </c>
      <c r="AF108" s="109">
        <f>M108/J108</f>
        <v>0.90060000000000018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1077</v>
      </c>
      <c r="G109" s="102">
        <f t="shared" si="47"/>
        <v>61712.1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0.76527777777777783</v>
      </c>
      <c r="T109" s="47">
        <v>0.79017361111111117</v>
      </c>
      <c r="U109" s="110">
        <v>5.3333333333332611</v>
      </c>
      <c r="V109" s="111">
        <v>35.860155382907884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1801.4666666666669</v>
      </c>
      <c r="N123" s="137">
        <f>M123/L123</f>
        <v>96.507142857142867</v>
      </c>
      <c r="O123" s="138">
        <f>L123-I123</f>
        <v>-1</v>
      </c>
      <c r="P123" s="139">
        <f>N123-K123</f>
        <v>-5.1877723970944203</v>
      </c>
      <c r="Q123" s="140">
        <f>N123/K123</f>
        <v>0.94898690476190484</v>
      </c>
      <c r="R123" s="304"/>
      <c r="S123" s="141">
        <v>0.70833333333333337</v>
      </c>
      <c r="T123" s="142">
        <v>0.79017361111111117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-198.53333333333308</v>
      </c>
      <c r="AF123" s="140">
        <f>M123/J123</f>
        <v>0.9007333333333335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1452</v>
      </c>
      <c r="G124" s="147">
        <f t="shared" ref="G124:G126" si="55">E124*F124</f>
        <v>69115.199999999997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1808.4014667902748</v>
      </c>
      <c r="N124" s="151">
        <f>M124/L124</f>
        <v>78.626150730011943</v>
      </c>
      <c r="O124" s="153">
        <f>L124-I124</f>
        <v>0</v>
      </c>
      <c r="P124" s="154">
        <f>N124-K124</f>
        <v>-8.3303710091184939</v>
      </c>
      <c r="Q124" s="155">
        <f>N124/K124</f>
        <v>0.90420073339513729</v>
      </c>
      <c r="R124" s="302">
        <f>Q140</f>
        <v>0.90268515575294661</v>
      </c>
      <c r="S124" s="156">
        <v>0.70833333333333337</v>
      </c>
      <c r="T124" s="157">
        <v>0.74178240740740742</v>
      </c>
      <c r="U124" s="158"/>
      <c r="V124" s="159">
        <v>48.175143406971998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-191.59853320972525</v>
      </c>
      <c r="AF124" s="155">
        <f>M124/J124</f>
        <v>0.9042007333951374</v>
      </c>
      <c r="AG124" s="374">
        <f>AF140</f>
        <v>0.90268515575294661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1233</v>
      </c>
      <c r="G125" s="102">
        <f t="shared" si="55"/>
        <v>70120.709999999992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1807.4791094481861</v>
      </c>
      <c r="N125" s="105">
        <f>M125/L125</f>
        <v>78.586048236877659</v>
      </c>
      <c r="O125" s="107">
        <f>L125-I125</f>
        <v>0</v>
      </c>
      <c r="P125" s="108">
        <f>N125-K125</f>
        <v>-8.3704735022527785</v>
      </c>
      <c r="Q125" s="109">
        <f>N125/K125</f>
        <v>0.90373955472409306</v>
      </c>
      <c r="R125" s="303"/>
      <c r="S125" s="46">
        <v>0.74513888888888891</v>
      </c>
      <c r="T125" s="47">
        <v>0.77355324074074072</v>
      </c>
      <c r="U125" s="110">
        <v>4.8333333333333428</v>
      </c>
      <c r="V125" s="111">
        <v>40.929933637012105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-192.52089055181386</v>
      </c>
      <c r="AF125" s="109">
        <f>M125/J125</f>
        <v>0.90373955472409306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1599</v>
      </c>
      <c r="G126" s="102">
        <f t="shared" si="55"/>
        <v>90807.209999999992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1800.2303582792188</v>
      </c>
      <c r="N126" s="105">
        <f>M126/L126</f>
        <v>78.270885142574727</v>
      </c>
      <c r="O126" s="107">
        <f>L126-I126</f>
        <v>0</v>
      </c>
      <c r="P126" s="108">
        <f>N126-K126</f>
        <v>-8.6856365965557103</v>
      </c>
      <c r="Q126" s="109">
        <f>N126/K126</f>
        <v>0.90011517913960937</v>
      </c>
      <c r="R126" s="303"/>
      <c r="S126" s="46">
        <v>0.77638888888888891</v>
      </c>
      <c r="T126" s="47">
        <v>0.81339120370370377</v>
      </c>
      <c r="U126" s="110">
        <v>5</v>
      </c>
      <c r="V126" s="111">
        <v>53.29317970823795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-199.76964172078124</v>
      </c>
      <c r="AF126" s="109">
        <f>M126/J126</f>
        <v>0.90011517913960937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1805.3703115058931</v>
      </c>
      <c r="N140" s="137">
        <f>M140/L140</f>
        <v>78.494361369821448</v>
      </c>
      <c r="O140" s="138">
        <f>L140-I140</f>
        <v>0</v>
      </c>
      <c r="P140" s="139">
        <f>N140-K140</f>
        <v>-8.4621603693089895</v>
      </c>
      <c r="Q140" s="140">
        <f>N140/K140</f>
        <v>0.90268515575294661</v>
      </c>
      <c r="R140" s="304"/>
      <c r="S140" s="141">
        <v>0.70833333333333337</v>
      </c>
      <c r="T140" s="142">
        <v>0.81339120370370377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-194.62968849410686</v>
      </c>
      <c r="AF140" s="140">
        <f>M140/J140</f>
        <v>0.90268515575294661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70" priority="2" operator="greaterThan">
      <formula>0</formula>
    </cfRule>
  </conditionalFormatting>
  <conditionalFormatting sqref="P5:P140 AE5:AE140">
    <cfRule type="cellIs" dxfId="469" priority="5" operator="lessThan">
      <formula>0</formula>
    </cfRule>
  </conditionalFormatting>
  <conditionalFormatting sqref="Q5:Q140 AF5:AF140">
    <cfRule type="cellIs" dxfId="468" priority="3" operator="greaterThan">
      <formula>1</formula>
    </cfRule>
    <cfRule type="cellIs" dxfId="467" priority="4" operator="lessThan">
      <formula>0.8</formula>
    </cfRule>
  </conditionalFormatting>
  <conditionalFormatting sqref="AG5 R5:R140 AG107:AG124">
    <cfRule type="cellIs" dxfId="466" priority="6" operator="lessThan">
      <formula>0.8</formula>
    </cfRule>
  </conditionalFormatting>
  <conditionalFormatting sqref="AG22">
    <cfRule type="cellIs" dxfId="465" priority="11" operator="lessThan">
      <formula>0.8</formula>
    </cfRule>
  </conditionalFormatting>
  <conditionalFormatting sqref="AG37">
    <cfRule type="cellIs" dxfId="464" priority="10" operator="lessThan">
      <formula>0.8</formula>
    </cfRule>
  </conditionalFormatting>
  <conditionalFormatting sqref="AG39:AG74">
    <cfRule type="cellIs" dxfId="463" priority="8" operator="lessThan">
      <formula>0.8</formula>
    </cfRule>
  </conditionalFormatting>
  <conditionalFormatting sqref="AG80:AG88">
    <cfRule type="cellIs" dxfId="462" priority="9" operator="lessThan">
      <formula>0.8</formula>
    </cfRule>
  </conditionalFormatting>
  <conditionalFormatting sqref="AG90:AG95">
    <cfRule type="cellIs" dxfId="461" priority="7" operator="lessThan">
      <formula>0.8</formula>
    </cfRule>
  </conditionalFormatting>
  <conditionalFormatting sqref="AG139">
    <cfRule type="cellIs" dxfId="460" priority="1" operator="lessThan">
      <formula>0.8</formula>
    </cfRule>
  </conditionalFormatting>
  <dataValidations count="1">
    <dataValidation type="list" allowBlank="1" showInputMessage="1" showErrorMessage="1" sqref="AA5:AB140" xr:uid="{24103287-853B-49B3-8AD3-B2BF12738B6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4496-CCDC-4CD9-8A0F-997BA36FBCB5}">
  <sheetPr>
    <tabColor theme="9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255</v>
      </c>
      <c r="D3" s="278"/>
      <c r="E3" s="3" t="s">
        <v>2</v>
      </c>
      <c r="F3" s="279">
        <f>'0820(18度C)'!D1+'0820(4度C)'!D1</f>
        <v>175085</v>
      </c>
      <c r="G3" s="280"/>
      <c r="H3" s="3" t="s">
        <v>3</v>
      </c>
      <c r="I3" s="281">
        <f>'0820(18度C)'!F1+'0820(4度C)'!F1</f>
        <v>5515098.4399999995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499.91149566854847</v>
      </c>
      <c r="F6" s="254" t="e">
        <f>AVERAGE(#REF!,D14:K14)</f>
        <v>#REF!</v>
      </c>
      <c r="G6" s="255">
        <f>AVERAGE(D14:K14)</f>
        <v>279.92273163455047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'0820(4度C)'!Y2</f>
        <v>0</v>
      </c>
      <c r="P6" s="244">
        <f>'0820(4度C)'!Z2</f>
        <v>0</v>
      </c>
      <c r="Q6" s="244">
        <f>'0820(4度C)'!AC2</f>
        <v>44</v>
      </c>
      <c r="R6" s="244">
        <f>'0820(4度C)'!AD2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451.28890681251289</v>
      </c>
      <c r="F7" s="250" t="e">
        <f>AVERAGE(#REF!,D15:K15)</f>
        <v>#REF!</v>
      </c>
      <c r="G7" s="251">
        <f>AVERAGE(D15:K15)</f>
        <v>249.77383040182315</v>
      </c>
      <c r="H7" s="252"/>
      <c r="I7" s="251">
        <f>AVERAGE(L15:O15)</f>
        <v>87.530099939569112</v>
      </c>
      <c r="J7" s="252"/>
      <c r="K7" s="251">
        <f>AVERAGE(D33:O33)</f>
        <v>673.76247848663593</v>
      </c>
      <c r="L7" s="252"/>
      <c r="M7" s="251">
        <f>AVERAGE(P33:X33)</f>
        <v>712.96735319089612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0.90240272558236556</v>
      </c>
      <c r="F8" s="258" t="e">
        <f>AVERAGE(D16:K16,#REF!)</f>
        <v>#REF!</v>
      </c>
      <c r="G8" s="236">
        <f>AVERAGE(D16:K16)</f>
        <v>0.89446392967609423</v>
      </c>
      <c r="H8" s="237"/>
      <c r="I8" s="236">
        <f>AVERAGE(L16:O16)</f>
        <v>0.92613186359075894</v>
      </c>
      <c r="J8" s="237"/>
      <c r="K8" s="236">
        <f>AVERAGE(D34:O34)</f>
        <v>0.90034964681862184</v>
      </c>
      <c r="L8" s="237"/>
      <c r="M8" s="236">
        <f>AVERAGE(P34:X34)</f>
        <v>0.90449942920131932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76.9395488568438</v>
      </c>
      <c r="F15" s="35">
        <v>94.703579548002224</v>
      </c>
      <c r="G15" s="35">
        <v>75.935907658592825</v>
      </c>
      <c r="H15" s="35">
        <v>158.97615629535002</v>
      </c>
      <c r="I15" s="35">
        <v>474.89384155337251</v>
      </c>
      <c r="J15" s="35">
        <v>617.19394849877744</v>
      </c>
      <c r="K15" s="36" t="s">
        <v>42</v>
      </c>
      <c r="L15" s="34" t="s">
        <v>42</v>
      </c>
      <c r="M15" s="205">
        <v>96.55714285714285</v>
      </c>
      <c r="N15" s="35">
        <v>78.50305702199536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0.90256009235912915</v>
      </c>
      <c r="F16" s="42">
        <f t="shared" si="0"/>
        <v>0.9030049744135753</v>
      </c>
      <c r="G16" s="42">
        <f t="shared" si="0"/>
        <v>0.88591892268358285</v>
      </c>
      <c r="H16" s="42">
        <f t="shared" si="0"/>
        <v>0.88872087373442199</v>
      </c>
      <c r="I16" s="42">
        <f t="shared" si="0"/>
        <v>0.90487307415331664</v>
      </c>
      <c r="J16" s="42">
        <f t="shared" si="0"/>
        <v>0.88170564071253921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0.9027851557529466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0.58002314814814815</v>
      </c>
      <c r="F18" s="47">
        <v>0.5137152777777777</v>
      </c>
      <c r="G18" s="47">
        <v>0.59190972222222216</v>
      </c>
      <c r="H18" s="47">
        <v>0.56141203703703701</v>
      </c>
      <c r="I18" s="47">
        <v>0.45344907407407398</v>
      </c>
      <c r="J18" s="47">
        <v>0.30501157407407409</v>
      </c>
      <c r="K18" s="47" t="s">
        <v>42</v>
      </c>
      <c r="L18" s="46" t="s">
        <v>42</v>
      </c>
      <c r="M18" s="48">
        <v>0.7949074074074074</v>
      </c>
      <c r="N18" s="47">
        <v>0.81374999999999997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7</v>
      </c>
      <c r="G21" s="51">
        <v>11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287.50451291557448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756.95993183642724</v>
      </c>
      <c r="N33" s="35">
        <v>851.00676533435421</v>
      </c>
      <c r="O33" s="35">
        <v>799.57870386018794</v>
      </c>
      <c r="P33" s="34">
        <v>438.7543655004738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650.55909793036346</v>
      </c>
      <c r="W33" s="35">
        <v>986.7015586973863</v>
      </c>
      <c r="X33" s="37">
        <v>775.85439063536103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0.87848601168647766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0.91752719010476025</v>
      </c>
      <c r="N34" s="42">
        <f>N33/N32</f>
        <v>0.90445163465486911</v>
      </c>
      <c r="O34" s="42">
        <f>O33/O32</f>
        <v>0.90093375082838079</v>
      </c>
      <c r="P34" s="41">
        <f>P33/P32</f>
        <v>0.89375889268615027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0.91745513810692292</v>
      </c>
      <c r="W34" s="42">
        <f>W33/W32</f>
        <v>0.90880406722127682</v>
      </c>
      <c r="X34" s="45">
        <f>X33/X32</f>
        <v>0.89797961879092725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0.73055555555555562</v>
      </c>
      <c r="X35" s="49">
        <v>0.73541666666666661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0.45344907407407398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0.41348379629629628</v>
      </c>
      <c r="N36" s="47">
        <v>0.52030092592592603</v>
      </c>
      <c r="O36" s="47">
        <v>0.48917824074074079</v>
      </c>
      <c r="P36" s="46">
        <v>0.75172453703703712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0.85587962962962971</v>
      </c>
      <c r="W36" s="47">
        <v>1.0601620370370368</v>
      </c>
      <c r="X36" s="49">
        <v>1.0742361111111107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0006-5442-4D36-A148-FE323C5DDDC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53" sqref="K53"/>
      <selection pane="bottomLeft" activeCell="K53" sqref="K5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96476</v>
      </c>
      <c r="E1" s="87" t="s">
        <v>3</v>
      </c>
      <c r="F1" s="88">
        <f>SUM(G5:G140)</f>
        <v>1905796.48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46254</v>
      </c>
      <c r="B2" s="348"/>
      <c r="C2" s="91" t="s">
        <v>40</v>
      </c>
      <c r="D2" s="92">
        <f>AVERAGE(N21,N38,N55,N72,N89,N106,N123,N140)</f>
        <v>693.36491583876602</v>
      </c>
      <c r="E2" s="92" t="s">
        <v>91</v>
      </c>
      <c r="F2" s="93">
        <f>F1/D1</f>
        <v>19.754099257846512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1779</v>
      </c>
      <c r="G5" s="147">
        <f t="shared" ref="G5:G9" si="0">E5*F5</f>
        <v>45613.56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3219.4095511531827</v>
      </c>
      <c r="N5" s="151">
        <f>M5/L5</f>
        <v>321.94095511531827</v>
      </c>
      <c r="O5" s="153">
        <f>L5-I5</f>
        <v>0</v>
      </c>
      <c r="P5" s="154">
        <f>N5-K5</f>
        <v>-38.059044884681725</v>
      </c>
      <c r="Q5" s="155">
        <f>N5/K5</f>
        <v>0.89428043087588405</v>
      </c>
      <c r="R5" s="302">
        <f>Q21</f>
        <v>0.87848601168647766</v>
      </c>
      <c r="S5" s="156">
        <v>0.25</v>
      </c>
      <c r="T5" s="157">
        <v>0.27302083333333332</v>
      </c>
      <c r="U5" s="158"/>
      <c r="V5" s="159">
        <v>33.155147956172911</v>
      </c>
      <c r="W5" s="160"/>
      <c r="X5" s="161"/>
      <c r="Y5" s="305"/>
      <c r="Z5" s="306"/>
      <c r="AA5" s="114">
        <f>M5-J5</f>
        <v>-380.59044884681725</v>
      </c>
      <c r="AB5" s="155">
        <f>M5/J5</f>
        <v>0.89428043087588405</v>
      </c>
      <c r="AC5" s="307">
        <f>AB21</f>
        <v>0.87848601168647755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2930</v>
      </c>
      <c r="G6" s="102">
        <f t="shared" si="0"/>
        <v>86493.6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3157.5318846915056</v>
      </c>
      <c r="N6" s="105">
        <f>M6/L6</f>
        <v>287.04835315377323</v>
      </c>
      <c r="O6" s="107">
        <f>L6-I6</f>
        <v>0</v>
      </c>
      <c r="P6" s="108">
        <f>N6-K6</f>
        <v>-40.224374118954017</v>
      </c>
      <c r="Q6" s="109">
        <f>N6/K6</f>
        <v>0.87709219019208495</v>
      </c>
      <c r="R6" s="303"/>
      <c r="S6" s="46">
        <v>0.27708333333333329</v>
      </c>
      <c r="T6" s="47">
        <v>0.31574074074074071</v>
      </c>
      <c r="U6" s="110">
        <v>5.8499999999999552</v>
      </c>
      <c r="V6" s="111">
        <v>55.676397395168614</v>
      </c>
      <c r="W6" s="112"/>
      <c r="X6" s="115"/>
      <c r="Y6" s="294"/>
      <c r="Z6" s="295"/>
      <c r="AA6" s="116">
        <f>M6-J6</f>
        <v>-442.46811530849436</v>
      </c>
      <c r="AB6" s="109">
        <f>M6/J6</f>
        <v>0.87709219019208495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3424</v>
      </c>
      <c r="G7" s="102">
        <f t="shared" si="0"/>
        <v>102206.40000000001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3158.4684917624136</v>
      </c>
      <c r="N7" s="105">
        <f>M7/L7</f>
        <v>287.13349925112851</v>
      </c>
      <c r="O7" s="107">
        <f>L7-I7</f>
        <v>0</v>
      </c>
      <c r="P7" s="108">
        <f>N7-K7</f>
        <v>-40.13922802159874</v>
      </c>
      <c r="Q7" s="109">
        <f>N7/K7</f>
        <v>0.87735235882289275</v>
      </c>
      <c r="R7" s="303"/>
      <c r="S7" s="46">
        <v>0.31944444444444442</v>
      </c>
      <c r="T7" s="47">
        <v>0.36460648148148145</v>
      </c>
      <c r="U7" s="110">
        <v>5.333333333333341</v>
      </c>
      <c r="V7" s="111">
        <v>65.044182183804296</v>
      </c>
      <c r="W7" s="112"/>
      <c r="X7" s="115"/>
      <c r="Y7" s="294"/>
      <c r="Z7" s="295"/>
      <c r="AA7" s="116">
        <f>M7-J7</f>
        <v>-441.53150823758642</v>
      </c>
      <c r="AB7" s="109">
        <f>M7/J7</f>
        <v>0.87735235882289264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1122</v>
      </c>
      <c r="G8" s="102">
        <f t="shared" si="0"/>
        <v>33660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3157.4353050102268</v>
      </c>
      <c r="N8" s="105">
        <f>M8/L8</f>
        <v>287.03957318274792</v>
      </c>
      <c r="O8" s="107">
        <f>L8-I8</f>
        <v>0</v>
      </c>
      <c r="P8" s="108">
        <f>N8-K8</f>
        <v>-40.233154089979337</v>
      </c>
      <c r="Q8" s="109">
        <f>N8/K8</f>
        <v>0.87706536250284095</v>
      </c>
      <c r="R8" s="303"/>
      <c r="S8" s="46">
        <v>0.36874999999999997</v>
      </c>
      <c r="T8" s="47">
        <v>0.38355324074074071</v>
      </c>
      <c r="U8" s="110">
        <v>5.9666666666666668</v>
      </c>
      <c r="V8" s="111">
        <v>21.321101937758296</v>
      </c>
      <c r="W8" s="112"/>
      <c r="X8" s="115"/>
      <c r="Y8" s="294"/>
      <c r="Z8" s="295"/>
      <c r="AA8" s="116">
        <f>M8-J8</f>
        <v>-442.56469498977322</v>
      </c>
      <c r="AB8" s="109">
        <f>M8/J8</f>
        <v>0.87706536250284073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1321</v>
      </c>
      <c r="G9" s="102">
        <f t="shared" si="0"/>
        <v>37740.97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3119.9029777392666</v>
      </c>
      <c r="N9" s="105">
        <f>M9/L9</f>
        <v>259.99191481160557</v>
      </c>
      <c r="O9" s="107">
        <f>L9-I9</f>
        <v>0</v>
      </c>
      <c r="P9" s="108">
        <f>N9-K9</f>
        <v>-40.008085188394432</v>
      </c>
      <c r="Q9" s="109">
        <f>N9/K9</f>
        <v>0.86663971603868528</v>
      </c>
      <c r="R9" s="303"/>
      <c r="S9" s="46">
        <v>0.38749999999999996</v>
      </c>
      <c r="T9" s="47">
        <v>0.40513888888888883</v>
      </c>
      <c r="U9" s="110">
        <v>5.6833333333333158</v>
      </c>
      <c r="V9" s="111">
        <v>25.4046361587286</v>
      </c>
      <c r="W9" s="112"/>
      <c r="X9" s="115"/>
      <c r="Y9" s="294"/>
      <c r="Z9" s="295"/>
      <c r="AA9" s="116">
        <f>M9-J9</f>
        <v>-480.09702226073341</v>
      </c>
      <c r="AB9" s="109">
        <f>M9/J9</f>
        <v>0.86663971603868517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3162.5496420713193</v>
      </c>
      <c r="N21" s="137">
        <f>M21/L21</f>
        <v>287.50451291557448</v>
      </c>
      <c r="O21" s="138">
        <f>L21-I21</f>
        <v>0</v>
      </c>
      <c r="P21" s="139">
        <f>N21-K21</f>
        <v>-39.768214357152772</v>
      </c>
      <c r="Q21" s="140">
        <f>N21/K21</f>
        <v>0.87848601168647766</v>
      </c>
      <c r="R21" s="304"/>
      <c r="S21" s="141">
        <v>0.25</v>
      </c>
      <c r="T21" s="142">
        <v>0.45344907407407398</v>
      </c>
      <c r="U21" s="143"/>
      <c r="V21" s="165"/>
      <c r="W21" s="166"/>
      <c r="X21" s="137"/>
      <c r="Y21" s="290"/>
      <c r="Z21" s="291"/>
      <c r="AA21" s="167">
        <f>M21-J21</f>
        <v>-437.45035792868066</v>
      </c>
      <c r="AB21" s="140">
        <f>M21/J21</f>
        <v>0.87848601168647755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2425</v>
      </c>
      <c r="G22" s="147">
        <f t="shared" ref="G22:G24" si="5">E22*F22</f>
        <v>44935.25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3026.9118209474564</v>
      </c>
      <c r="N22" s="151">
        <f>M22/L22</f>
        <v>1008.9706069824855</v>
      </c>
      <c r="O22" s="153">
        <f>L22-I22</f>
        <v>0</v>
      </c>
      <c r="P22" s="154">
        <f>N22-K22</f>
        <v>-91.029393017514508</v>
      </c>
      <c r="Q22" s="155">
        <f>N22/K22</f>
        <v>0.91724600634771414</v>
      </c>
      <c r="R22" s="302">
        <f>Q38</f>
        <v>0.91752719010476025</v>
      </c>
      <c r="S22" s="156">
        <v>0.32291666666666669</v>
      </c>
      <c r="T22" s="157">
        <v>0.35629629629629633</v>
      </c>
      <c r="U22" s="158"/>
      <c r="V22" s="111">
        <v>48.068793743207529</v>
      </c>
      <c r="W22" s="160"/>
      <c r="X22" s="161"/>
      <c r="Y22" s="305"/>
      <c r="Z22" s="306"/>
      <c r="AA22" s="114">
        <f>M22-J22</f>
        <v>-273.08817905254364</v>
      </c>
      <c r="AB22" s="155">
        <f>M22/J22</f>
        <v>0.91724600634771403</v>
      </c>
      <c r="AC22" s="307">
        <f>AB38</f>
        <v>0.91752719010476025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705</v>
      </c>
      <c r="G23" s="102">
        <f t="shared" si="5"/>
        <v>15707.400000000001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3029.5698070850144</v>
      </c>
      <c r="N23" s="105">
        <f>M23/L23</f>
        <v>605.91396141700284</v>
      </c>
      <c r="O23" s="107">
        <f>L23-I23</f>
        <v>0</v>
      </c>
      <c r="P23" s="108">
        <f>N23-K23</f>
        <v>-54.086038582997162</v>
      </c>
      <c r="Q23" s="109">
        <f>N23/K23</f>
        <v>0.91805145669242849</v>
      </c>
      <c r="R23" s="303"/>
      <c r="S23" s="46">
        <v>0.36041666666666666</v>
      </c>
      <c r="T23" s="47">
        <v>0.37010416666666668</v>
      </c>
      <c r="U23" s="110">
        <v>5.933333333333275</v>
      </c>
      <c r="V23" s="111">
        <v>13.962378388204275</v>
      </c>
      <c r="W23" s="112"/>
      <c r="X23" s="115"/>
      <c r="Y23" s="294"/>
      <c r="Z23" s="295"/>
      <c r="AA23" s="116">
        <f>M23-J23</f>
        <v>-270.43019291498558</v>
      </c>
      <c r="AB23" s="109">
        <f>M23/J23</f>
        <v>0.9180514566924286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2897</v>
      </c>
      <c r="G24" s="102">
        <f t="shared" si="5"/>
        <v>51827.33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3027.0375540046571</v>
      </c>
      <c r="N24" s="105">
        <f>M24/L24</f>
        <v>756.75938850116427</v>
      </c>
      <c r="O24" s="107">
        <f>L24-I24</f>
        <v>0</v>
      </c>
      <c r="P24" s="108">
        <f>N24-K24</f>
        <v>-68.240611498835733</v>
      </c>
      <c r="Q24" s="109">
        <f>N24/K24</f>
        <v>0.91728410727413856</v>
      </c>
      <c r="R24" s="303"/>
      <c r="S24" s="46">
        <v>0.37361111111111112</v>
      </c>
      <c r="T24" s="47">
        <v>0.41348379629629628</v>
      </c>
      <c r="U24" s="110">
        <v>5.0499999999999901</v>
      </c>
      <c r="V24" s="111">
        <v>57.422478875441328</v>
      </c>
      <c r="W24" s="112"/>
      <c r="X24" s="115"/>
      <c r="Y24" s="294"/>
      <c r="Z24" s="295"/>
      <c r="AA24" s="116">
        <f>M24-J24</f>
        <v>-272.96244599534293</v>
      </c>
      <c r="AB24" s="109">
        <f>M24/J24</f>
        <v>0.91728410727413856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3027.839727345709</v>
      </c>
      <c r="N38" s="137">
        <f t="shared" ref="N38:N44" si="10">M38/L38</f>
        <v>756.95993183642724</v>
      </c>
      <c r="O38" s="138">
        <f t="shared" ref="O38:O44" si="11">L38-I38</f>
        <v>0</v>
      </c>
      <c r="P38" s="139">
        <f t="shared" ref="P38:P44" si="12">N38-K38</f>
        <v>-68.040068163572755</v>
      </c>
      <c r="Q38" s="140">
        <f t="shared" ref="Q38:Q44" si="13">N38/K38</f>
        <v>0.91752719010476025</v>
      </c>
      <c r="R38" s="304"/>
      <c r="S38" s="141">
        <v>0.32291666666666669</v>
      </c>
      <c r="T38" s="142">
        <v>0.41348379629629628</v>
      </c>
      <c r="U38" s="143"/>
      <c r="V38" s="165"/>
      <c r="W38" s="98"/>
      <c r="X38" s="68"/>
      <c r="Y38" s="290"/>
      <c r="Z38" s="291"/>
      <c r="AA38" s="167">
        <f t="shared" ref="AA38:AA44" si="14">M38-J38</f>
        <v>-272.16027265429102</v>
      </c>
      <c r="AB38" s="140">
        <f t="shared" ref="AB38:AB44" si="15">M38/J38</f>
        <v>0.91752719010476025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920</v>
      </c>
      <c r="G39" s="147">
        <f t="shared" ref="G39:G44" si="16">E39*F39</f>
        <v>23027.600000000002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3232.9461454594439</v>
      </c>
      <c r="N39" s="151">
        <f t="shared" si="10"/>
        <v>646.5892290918888</v>
      </c>
      <c r="O39" s="153">
        <f t="shared" si="11"/>
        <v>0</v>
      </c>
      <c r="P39" s="154">
        <f t="shared" si="12"/>
        <v>-73.410770908111203</v>
      </c>
      <c r="Q39" s="155">
        <f t="shared" si="13"/>
        <v>0.89804059596095664</v>
      </c>
      <c r="R39" s="302">
        <f>Q55</f>
        <v>0.90445163465486911</v>
      </c>
      <c r="S39" s="156">
        <v>0.25</v>
      </c>
      <c r="T39" s="157">
        <v>0.26185185185185184</v>
      </c>
      <c r="U39" s="158"/>
      <c r="V39" s="159">
        <v>17.074209565020563</v>
      </c>
      <c r="W39" s="160"/>
      <c r="X39" s="161"/>
      <c r="Y39" s="305"/>
      <c r="Z39" s="306"/>
      <c r="AA39" s="114">
        <f t="shared" si="14"/>
        <v>-367.05385454055613</v>
      </c>
      <c r="AB39" s="155">
        <f t="shared" si="15"/>
        <v>0.89804059596095664</v>
      </c>
      <c r="AC39" s="307">
        <f>AB55</f>
        <v>0.90445163465486922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1179</v>
      </c>
      <c r="G40" s="102">
        <f t="shared" si="16"/>
        <v>29262.78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3232.9601595422796</v>
      </c>
      <c r="N40" s="105">
        <f t="shared" si="10"/>
        <v>646.59203190845597</v>
      </c>
      <c r="O40" s="107">
        <f t="shared" si="11"/>
        <v>0</v>
      </c>
      <c r="P40" s="108">
        <f t="shared" si="12"/>
        <v>-73.407968091544035</v>
      </c>
      <c r="Q40" s="109">
        <f t="shared" si="13"/>
        <v>0.89804448876174436</v>
      </c>
      <c r="R40" s="303"/>
      <c r="S40" s="46">
        <v>0.27222222222222225</v>
      </c>
      <c r="T40" s="47">
        <v>0.28740740740740744</v>
      </c>
      <c r="U40" s="110">
        <v>14.933333333333403</v>
      </c>
      <c r="V40" s="111">
        <v>21.880875887445306</v>
      </c>
      <c r="W40" s="112"/>
      <c r="X40" s="115"/>
      <c r="Y40" s="294"/>
      <c r="Z40" s="295"/>
      <c r="AA40" s="116">
        <f t="shared" si="14"/>
        <v>-367.0398404577204</v>
      </c>
      <c r="AB40" s="109">
        <f t="shared" si="15"/>
        <v>0.89804448876174436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1189</v>
      </c>
      <c r="G41" s="102">
        <f t="shared" si="16"/>
        <v>21616.02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3230.041807380117</v>
      </c>
      <c r="N41" s="105">
        <f t="shared" si="10"/>
        <v>1076.6806024600389</v>
      </c>
      <c r="O41" s="107">
        <f t="shared" si="11"/>
        <v>0</v>
      </c>
      <c r="P41" s="108">
        <f t="shared" si="12"/>
        <v>-123.31939753996107</v>
      </c>
      <c r="Q41" s="109">
        <f t="shared" si="13"/>
        <v>0.89723383538336576</v>
      </c>
      <c r="R41" s="303"/>
      <c r="S41" s="46">
        <v>0.29722222222222228</v>
      </c>
      <c r="T41" s="47">
        <v>0.31255787037037042</v>
      </c>
      <c r="U41" s="110">
        <v>15</v>
      </c>
      <c r="V41" s="111">
        <v>22.086401432018548</v>
      </c>
      <c r="W41" s="112"/>
      <c r="X41" s="115"/>
      <c r="Y41" s="294"/>
      <c r="Z41" s="295"/>
      <c r="AA41" s="116">
        <f t="shared" si="14"/>
        <v>-369.95819261988299</v>
      </c>
      <c r="AB41" s="109">
        <f t="shared" si="15"/>
        <v>0.89723383538336587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1949</v>
      </c>
      <c r="G42" s="102">
        <f t="shared" si="16"/>
        <v>33269.43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3032.7393734666625</v>
      </c>
      <c r="N42" s="105">
        <f t="shared" si="10"/>
        <v>1010.9131244888875</v>
      </c>
      <c r="O42" s="107">
        <f t="shared" si="11"/>
        <v>0</v>
      </c>
      <c r="P42" s="108">
        <f t="shared" si="12"/>
        <v>-89.086875511112453</v>
      </c>
      <c r="Q42" s="109">
        <f t="shared" si="13"/>
        <v>0.9190119313535341</v>
      </c>
      <c r="R42" s="303"/>
      <c r="S42" s="46">
        <v>0.32291666666666674</v>
      </c>
      <c r="T42" s="47">
        <v>0.3496875000000001</v>
      </c>
      <c r="U42" s="110">
        <v>14.916666666666707</v>
      </c>
      <c r="V42" s="111">
        <v>38.559198664779515</v>
      </c>
      <c r="W42" s="112"/>
      <c r="X42" s="115"/>
      <c r="Y42" s="294"/>
      <c r="Z42" s="295"/>
      <c r="AA42" s="116">
        <f t="shared" si="14"/>
        <v>-267.26062653333747</v>
      </c>
      <c r="AB42" s="109">
        <f t="shared" si="15"/>
        <v>0.9190119313535341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4488</v>
      </c>
      <c r="G43" s="102">
        <f t="shared" si="16"/>
        <v>62966.64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2757.5161146167425</v>
      </c>
      <c r="N43" s="105">
        <f t="shared" si="10"/>
        <v>919.17203820558086</v>
      </c>
      <c r="O43" s="107">
        <f t="shared" si="11"/>
        <v>0</v>
      </c>
      <c r="P43" s="108">
        <f t="shared" si="12"/>
        <v>-80.827961794419139</v>
      </c>
      <c r="Q43" s="109">
        <f t="shared" si="13"/>
        <v>0.91917203820558091</v>
      </c>
      <c r="R43" s="303"/>
      <c r="S43" s="46">
        <v>0.35972222222222233</v>
      </c>
      <c r="T43" s="47">
        <v>0.42753472222222233</v>
      </c>
      <c r="U43" s="110">
        <v>15</v>
      </c>
      <c r="V43" s="111">
        <v>97.653101126999672</v>
      </c>
      <c r="W43" s="112"/>
      <c r="X43" s="115"/>
      <c r="Y43" s="294"/>
      <c r="Z43" s="295"/>
      <c r="AA43" s="116">
        <f t="shared" si="14"/>
        <v>-242.48388538325753</v>
      </c>
      <c r="AB43" s="109">
        <f t="shared" si="15"/>
        <v>0.9191720382055808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6431</v>
      </c>
      <c r="G44" s="120">
        <f t="shared" si="16"/>
        <v>91834.68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3235.9452368905472</v>
      </c>
      <c r="N44" s="105">
        <f t="shared" si="10"/>
        <v>1078.6484122968491</v>
      </c>
      <c r="O44" s="107">
        <f t="shared" si="11"/>
        <v>0</v>
      </c>
      <c r="P44" s="108">
        <f t="shared" si="12"/>
        <v>-121.35158770315093</v>
      </c>
      <c r="Q44" s="109">
        <f t="shared" si="13"/>
        <v>0.89887367691404085</v>
      </c>
      <c r="R44" s="303"/>
      <c r="S44" s="46">
        <v>0.43750000000000011</v>
      </c>
      <c r="T44" s="119">
        <v>0.52030092592592603</v>
      </c>
      <c r="U44" s="110">
        <v>15</v>
      </c>
      <c r="V44" s="111">
        <v>119.24182016466285</v>
      </c>
      <c r="W44" s="112"/>
      <c r="X44" s="115"/>
      <c r="Y44" s="294"/>
      <c r="Z44" s="295"/>
      <c r="AA44" s="116">
        <f t="shared" si="14"/>
        <v>-364.05476310945278</v>
      </c>
      <c r="AB44" s="109">
        <f t="shared" si="15"/>
        <v>0.89887367691404085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3120.3581395592987</v>
      </c>
      <c r="N55" s="137">
        <f t="shared" ref="N55:N61" si="22">M55/L55</f>
        <v>851.00676533435421</v>
      </c>
      <c r="O55" s="138">
        <f t="shared" ref="O55:O61" si="23">L55-I55</f>
        <v>0</v>
      </c>
      <c r="P55" s="139">
        <f t="shared" ref="P55:P61" si="24">N55-K55</f>
        <v>-89.902325574736778</v>
      </c>
      <c r="Q55" s="140">
        <f t="shared" ref="Q55:Q61" si="25">N55/K55</f>
        <v>0.90445163465486911</v>
      </c>
      <c r="R55" s="304"/>
      <c r="S55" s="141">
        <v>0.25</v>
      </c>
      <c r="T55" s="142">
        <v>0.52030092592592603</v>
      </c>
      <c r="U55" s="143"/>
      <c r="V55" s="165"/>
      <c r="W55" s="98"/>
      <c r="X55" s="68"/>
      <c r="Y55" s="290"/>
      <c r="Z55" s="291"/>
      <c r="AA55" s="167">
        <f t="shared" ref="AA55:AA61" si="26">M55-J55</f>
        <v>-329.64186044070129</v>
      </c>
      <c r="AB55" s="140">
        <f t="shared" ref="AB55:AB61" si="27">M55/J55</f>
        <v>0.90445163465486922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1381</v>
      </c>
      <c r="G56" s="147">
        <f t="shared" ref="G56:G61" si="28">E56*F56</f>
        <v>28614.32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3232.0383578594524</v>
      </c>
      <c r="N56" s="151">
        <f t="shared" si="22"/>
        <v>1077.3461192864841</v>
      </c>
      <c r="O56" s="153">
        <f t="shared" si="23"/>
        <v>0</v>
      </c>
      <c r="P56" s="154">
        <f t="shared" si="24"/>
        <v>-122.65388071351595</v>
      </c>
      <c r="Q56" s="155">
        <f t="shared" si="25"/>
        <v>0.89778843273873676</v>
      </c>
      <c r="R56" s="302">
        <f>Q72</f>
        <v>0.90093375082838079</v>
      </c>
      <c r="S56" s="156">
        <v>0.25</v>
      </c>
      <c r="T56" s="157">
        <v>0.26780092592592591</v>
      </c>
      <c r="U56" s="158"/>
      <c r="V56" s="159">
        <v>25.637071973018713</v>
      </c>
      <c r="W56" s="157"/>
      <c r="X56" s="168"/>
      <c r="Y56" s="305"/>
      <c r="Z56" s="306"/>
      <c r="AA56" s="114">
        <f t="shared" si="26"/>
        <v>-367.96164214054761</v>
      </c>
      <c r="AB56" s="155">
        <f t="shared" si="27"/>
        <v>0.89778843273873676</v>
      </c>
      <c r="AC56" s="307">
        <f>AB72</f>
        <v>0.90093375082838079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2079</v>
      </c>
      <c r="G57" s="102">
        <f t="shared" si="28"/>
        <v>37796.22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3230.5956310719207</v>
      </c>
      <c r="N57" s="105">
        <f t="shared" si="22"/>
        <v>1076.865210357307</v>
      </c>
      <c r="O57" s="107">
        <f t="shared" si="23"/>
        <v>0</v>
      </c>
      <c r="P57" s="108">
        <f t="shared" si="24"/>
        <v>-123.13478964269302</v>
      </c>
      <c r="Q57" s="109">
        <f t="shared" si="25"/>
        <v>0.89738767529775576</v>
      </c>
      <c r="R57" s="303"/>
      <c r="S57" s="46">
        <v>0.27777777777777779</v>
      </c>
      <c r="T57" s="47">
        <v>0.30458333333333332</v>
      </c>
      <c r="U57" s="110">
        <v>15</v>
      </c>
      <c r="V57" s="111">
        <v>38.612074751865777</v>
      </c>
      <c r="W57" s="112"/>
      <c r="X57" s="13"/>
      <c r="Y57" s="294"/>
      <c r="Z57" s="295"/>
      <c r="AA57" s="116">
        <f t="shared" si="26"/>
        <v>-369.40436892807929</v>
      </c>
      <c r="AB57" s="109">
        <f t="shared" si="27"/>
        <v>0.89738767529775576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1815</v>
      </c>
      <c r="G58" s="102">
        <f t="shared" si="28"/>
        <v>54450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3233.6706743701643</v>
      </c>
      <c r="N58" s="105">
        <f t="shared" si="22"/>
        <v>808.41766859254108</v>
      </c>
      <c r="O58" s="107">
        <f t="shared" si="23"/>
        <v>0</v>
      </c>
      <c r="P58" s="108">
        <f t="shared" si="24"/>
        <v>-91.582331407458923</v>
      </c>
      <c r="Q58" s="109">
        <f t="shared" si="25"/>
        <v>0.8982418539917123</v>
      </c>
      <c r="R58" s="303"/>
      <c r="S58" s="46">
        <v>0.31458333333333338</v>
      </c>
      <c r="T58" s="47">
        <v>0.33796296296296302</v>
      </c>
      <c r="U58" s="110">
        <v>15</v>
      </c>
      <c r="V58" s="111">
        <v>33.676898783519725</v>
      </c>
      <c r="W58" s="112"/>
      <c r="X58" s="13"/>
      <c r="Y58" s="294"/>
      <c r="Z58" s="295"/>
      <c r="AA58" s="116">
        <f t="shared" si="26"/>
        <v>-366.32932562983569</v>
      </c>
      <c r="AB58" s="109">
        <f t="shared" si="27"/>
        <v>0.8982418539917123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1613</v>
      </c>
      <c r="G59" s="102">
        <f t="shared" si="28"/>
        <v>48390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3032.6309859573144</v>
      </c>
      <c r="N59" s="105">
        <f t="shared" si="22"/>
        <v>758.15774648932859</v>
      </c>
      <c r="O59" s="107">
        <f t="shared" si="23"/>
        <v>0</v>
      </c>
      <c r="P59" s="108">
        <f t="shared" si="24"/>
        <v>-66.842253510671412</v>
      </c>
      <c r="Q59" s="109">
        <f t="shared" si="25"/>
        <v>0.91897908665373162</v>
      </c>
      <c r="R59" s="303"/>
      <c r="S59" s="46">
        <v>0.34791666666666671</v>
      </c>
      <c r="T59" s="47">
        <v>0.37006944444444451</v>
      </c>
      <c r="U59" s="110">
        <v>15</v>
      </c>
      <c r="V59" s="111">
        <v>31.912883713232041</v>
      </c>
      <c r="W59" s="112"/>
      <c r="X59" s="115"/>
      <c r="Y59" s="294"/>
      <c r="Z59" s="295"/>
      <c r="AA59" s="116">
        <f t="shared" si="26"/>
        <v>-267.36901404268565</v>
      </c>
      <c r="AB59" s="109">
        <f t="shared" si="27"/>
        <v>0.91897908665373162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2399</v>
      </c>
      <c r="G60" s="102">
        <f t="shared" si="28"/>
        <v>65924.52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3232.4458765915897</v>
      </c>
      <c r="N60" s="105">
        <f t="shared" si="22"/>
        <v>646.48917531831796</v>
      </c>
      <c r="O60" s="107">
        <f t="shared" si="23"/>
        <v>0</v>
      </c>
      <c r="P60" s="108">
        <f t="shared" si="24"/>
        <v>-73.510824681682038</v>
      </c>
      <c r="Q60" s="109">
        <f t="shared" si="25"/>
        <v>0.89790163238655274</v>
      </c>
      <c r="R60" s="303"/>
      <c r="S60" s="46">
        <v>0.37986111111111115</v>
      </c>
      <c r="T60" s="47">
        <v>0.41077546296296302</v>
      </c>
      <c r="U60" s="110">
        <v>15</v>
      </c>
      <c r="V60" s="111">
        <v>44.529747904634881</v>
      </c>
      <c r="W60" s="112"/>
      <c r="X60" s="115"/>
      <c r="Y60" s="294"/>
      <c r="Z60" s="295"/>
      <c r="AA60" s="116">
        <f t="shared" si="26"/>
        <v>-367.55412340841031</v>
      </c>
      <c r="AB60" s="109">
        <f t="shared" si="27"/>
        <v>0.89790163238655274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5296</v>
      </c>
      <c r="G61" s="120">
        <f t="shared" si="28"/>
        <v>88231.360000000001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3228.5073667940715</v>
      </c>
      <c r="N61" s="105">
        <f t="shared" si="22"/>
        <v>645.70147335881427</v>
      </c>
      <c r="O61" s="107">
        <f t="shared" si="23"/>
        <v>0</v>
      </c>
      <c r="P61" s="108">
        <f t="shared" si="24"/>
        <v>-74.298526641185731</v>
      </c>
      <c r="Q61" s="109">
        <f t="shared" si="25"/>
        <v>0.89680760188724207</v>
      </c>
      <c r="R61" s="303"/>
      <c r="S61" s="46">
        <v>0.42083333333333339</v>
      </c>
      <c r="T61" s="119">
        <v>0.48917824074074079</v>
      </c>
      <c r="U61" s="110">
        <v>15</v>
      </c>
      <c r="V61" s="111">
        <v>98.42319186514284</v>
      </c>
      <c r="W61" s="112"/>
      <c r="X61" s="49"/>
      <c r="Y61" s="294"/>
      <c r="Z61" s="295"/>
      <c r="AA61" s="116">
        <f t="shared" si="26"/>
        <v>-371.49263320592854</v>
      </c>
      <c r="AB61" s="109">
        <f t="shared" si="27"/>
        <v>0.89680760188724207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3198.3148154407518</v>
      </c>
      <c r="N72" s="137">
        <f>M72/L72</f>
        <v>799.57870386018794</v>
      </c>
      <c r="O72" s="138">
        <f>L72-I72</f>
        <v>0</v>
      </c>
      <c r="P72" s="139">
        <f>N72-K72</f>
        <v>-87.921296139812057</v>
      </c>
      <c r="Q72" s="140">
        <f>N72/K72</f>
        <v>0.90093375082838079</v>
      </c>
      <c r="R72" s="304"/>
      <c r="S72" s="141">
        <v>0.25</v>
      </c>
      <c r="T72" s="142">
        <v>0.48917824074074079</v>
      </c>
      <c r="U72" s="143"/>
      <c r="V72" s="165"/>
      <c r="W72" s="166"/>
      <c r="X72" s="137"/>
      <c r="Y72" s="290"/>
      <c r="Z72" s="291"/>
      <c r="AA72" s="167">
        <f>M72-J72</f>
        <v>-351.68518455924823</v>
      </c>
      <c r="AB72" s="140">
        <f>M72/J72</f>
        <v>0.90093375082838079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1407</v>
      </c>
      <c r="G73" s="147">
        <f t="shared" ref="G73:G75" si="33">E73*F73</f>
        <v>40197.99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3121.4896645448061</v>
      </c>
      <c r="N73" s="151">
        <f>M73/L73</f>
        <v>260.12413871206718</v>
      </c>
      <c r="O73" s="153">
        <f>L73-I73</f>
        <v>0</v>
      </c>
      <c r="P73" s="154">
        <f>N73-K73</f>
        <v>-39.875861287932821</v>
      </c>
      <c r="Q73" s="155">
        <f>N73/K73</f>
        <v>0.86708046237355729</v>
      </c>
      <c r="R73" s="302">
        <f>Q89</f>
        <v>0.89375889268615027</v>
      </c>
      <c r="S73" s="156">
        <v>0.70833333333333337</v>
      </c>
      <c r="T73" s="157">
        <v>0.72710648148148149</v>
      </c>
      <c r="U73" s="158"/>
      <c r="V73" s="159">
        <v>27.044779599586025</v>
      </c>
      <c r="W73" s="157"/>
      <c r="X73" s="168"/>
      <c r="Y73" s="305"/>
      <c r="Z73" s="306"/>
      <c r="AA73" s="114">
        <f>M73-J73</f>
        <v>-478.51033545519385</v>
      </c>
      <c r="AB73" s="155">
        <f>M73/J73</f>
        <v>0.86708046237355729</v>
      </c>
      <c r="AC73" s="307">
        <f>AB89</f>
        <v>0.89375889268615027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401</v>
      </c>
      <c r="G74" s="102">
        <f t="shared" si="33"/>
        <v>7101.71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3264.3051696293487</v>
      </c>
      <c r="N74" s="105">
        <f>M74/L74</f>
        <v>652.86103392586972</v>
      </c>
      <c r="O74" s="107">
        <f>L74-I74</f>
        <v>0</v>
      </c>
      <c r="P74" s="108">
        <f>N74-K74</f>
        <v>-67.138966074130281</v>
      </c>
      <c r="Q74" s="109">
        <f>N74/K74</f>
        <v>0.90675143600815233</v>
      </c>
      <c r="R74" s="303"/>
      <c r="S74" s="46">
        <v>0.73055555555555562</v>
      </c>
      <c r="T74" s="47">
        <v>0.73567129629629635</v>
      </c>
      <c r="U74" s="110">
        <v>4.9666666666667503</v>
      </c>
      <c r="V74" s="111">
        <v>7.3706344075458894</v>
      </c>
      <c r="W74" s="112"/>
      <c r="X74" s="13"/>
      <c r="Y74" s="294"/>
      <c r="Z74" s="295"/>
      <c r="AA74" s="116">
        <f>M74-J74</f>
        <v>-335.69483037065129</v>
      </c>
      <c r="AB74" s="109">
        <f>M74/J74</f>
        <v>0.90675143600815244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952</v>
      </c>
      <c r="G75" s="102">
        <f t="shared" si="33"/>
        <v>18011.84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3266.8012068362677</v>
      </c>
      <c r="N75" s="105">
        <f>M75/L75</f>
        <v>653.36024136725359</v>
      </c>
      <c r="O75" s="107">
        <f>L75-I75</f>
        <v>0</v>
      </c>
      <c r="P75" s="108">
        <f>N75-K75</f>
        <v>-66.639758632746407</v>
      </c>
      <c r="Q75" s="109">
        <f>N75/K75</f>
        <v>0.90744477967674109</v>
      </c>
      <c r="R75" s="303"/>
      <c r="S75" s="46">
        <v>0.73958333333333337</v>
      </c>
      <c r="T75" s="47">
        <v>0.75172453703703712</v>
      </c>
      <c r="U75" s="110">
        <v>5.633333333333308</v>
      </c>
      <c r="V75" s="111">
        <v>17.484994152833021</v>
      </c>
      <c r="W75" s="112"/>
      <c r="X75" s="13"/>
      <c r="Y75" s="294"/>
      <c r="Z75" s="295"/>
      <c r="AA75" s="116">
        <f>M75-J75</f>
        <v>-333.19879316373226</v>
      </c>
      <c r="AB75" s="109">
        <f>M75/J75</f>
        <v>0.90744477967674109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3217.5320136701412</v>
      </c>
      <c r="N89" s="137">
        <f t="shared" ref="N89:N94" si="37">M89/L89</f>
        <v>438.7543655004738</v>
      </c>
      <c r="O89" s="138">
        <f t="shared" ref="O89:O94" si="38">L89-I89</f>
        <v>0</v>
      </c>
      <c r="P89" s="139">
        <f t="shared" ref="P89:P94" si="39">N89-K89</f>
        <v>-52.154725408617139</v>
      </c>
      <c r="Q89" s="140">
        <f t="shared" ref="Q89:Q94" si="40">N89/K89</f>
        <v>0.89375889268615027</v>
      </c>
      <c r="R89" s="304"/>
      <c r="S89" s="141">
        <v>0.70833333333333337</v>
      </c>
      <c r="T89" s="142">
        <v>0.75172453703703712</v>
      </c>
      <c r="U89" s="143"/>
      <c r="V89" s="165"/>
      <c r="W89" s="166"/>
      <c r="X89" s="137"/>
      <c r="Y89" s="290"/>
      <c r="Z89" s="291"/>
      <c r="AA89" s="167">
        <f t="shared" ref="AA89:AA94" si="41">M89-J89</f>
        <v>-382.46798632985883</v>
      </c>
      <c r="AB89" s="140">
        <f t="shared" ref="AB89:AB94" si="42">M89/J89</f>
        <v>0.89375889268615027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469</v>
      </c>
      <c r="G90" s="147">
        <f t="shared" ref="G90:G94" si="43">E90*F90</f>
        <v>10913.63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2753.7677700017516</v>
      </c>
      <c r="N90" s="151">
        <f t="shared" si="37"/>
        <v>550.75355400035028</v>
      </c>
      <c r="O90" s="153">
        <f t="shared" si="38"/>
        <v>0</v>
      </c>
      <c r="P90" s="154">
        <f t="shared" si="39"/>
        <v>-49.246445999649723</v>
      </c>
      <c r="Q90" s="155">
        <f t="shared" si="40"/>
        <v>0.91792259000058385</v>
      </c>
      <c r="R90" s="302">
        <f>Q106</f>
        <v>0.91745513810692292</v>
      </c>
      <c r="S90" s="156">
        <v>0.70833333333333337</v>
      </c>
      <c r="T90" s="157">
        <v>0.71542824074074074</v>
      </c>
      <c r="U90" s="158"/>
      <c r="V90" s="159">
        <v>10.218726613966471</v>
      </c>
      <c r="W90" s="160"/>
      <c r="X90" s="161"/>
      <c r="Y90" s="305"/>
      <c r="Z90" s="306"/>
      <c r="AA90" s="114">
        <f t="shared" si="41"/>
        <v>-246.23222999824839</v>
      </c>
      <c r="AB90" s="155">
        <f t="shared" si="42"/>
        <v>0.91792259000058385</v>
      </c>
      <c r="AC90" s="307">
        <f>AB106</f>
        <v>0.91745513810692292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1263</v>
      </c>
      <c r="G91" s="102">
        <f t="shared" si="43"/>
        <v>30994.02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2750.4099097226485</v>
      </c>
      <c r="N91" s="105">
        <f t="shared" si="37"/>
        <v>687.60247743066213</v>
      </c>
      <c r="O91" s="107">
        <f t="shared" si="38"/>
        <v>0</v>
      </c>
      <c r="P91" s="108">
        <f t="shared" si="39"/>
        <v>-62.397522569337866</v>
      </c>
      <c r="Q91" s="109">
        <f t="shared" si="40"/>
        <v>0.91680330324088288</v>
      </c>
      <c r="R91" s="303"/>
      <c r="S91" s="46">
        <v>0.71944444444444444</v>
      </c>
      <c r="T91" s="47">
        <v>0.73857638888888888</v>
      </c>
      <c r="U91" s="110">
        <v>5.7833333333333314</v>
      </c>
      <c r="V91" s="111">
        <v>27.5522567498463</v>
      </c>
      <c r="W91" s="112"/>
      <c r="X91" s="115"/>
      <c r="Y91" s="294"/>
      <c r="Z91" s="295"/>
      <c r="AA91" s="116">
        <f t="shared" si="41"/>
        <v>-249.59009027735146</v>
      </c>
      <c r="AB91" s="109">
        <f t="shared" si="42"/>
        <v>0.91680330324088288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1131</v>
      </c>
      <c r="G92" s="102">
        <f t="shared" si="43"/>
        <v>27517.23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2755.1237563503769</v>
      </c>
      <c r="N92" s="105">
        <f t="shared" si="37"/>
        <v>688.78093908759422</v>
      </c>
      <c r="O92" s="107">
        <f t="shared" si="38"/>
        <v>0</v>
      </c>
      <c r="P92" s="108">
        <f t="shared" si="39"/>
        <v>-61.21906091240578</v>
      </c>
      <c r="Q92" s="109">
        <f t="shared" si="40"/>
        <v>0.91837458545012562</v>
      </c>
      <c r="R92" s="303"/>
      <c r="S92" s="46">
        <v>0.74236111111111114</v>
      </c>
      <c r="T92" s="47">
        <v>0.75945601851851852</v>
      </c>
      <c r="U92" s="110">
        <v>5.4500000000000526</v>
      </c>
      <c r="V92" s="111">
        <v>24.630472530893471</v>
      </c>
      <c r="W92" s="112"/>
      <c r="X92" s="115"/>
      <c r="Y92" s="294"/>
      <c r="Z92" s="295"/>
      <c r="AA92" s="116">
        <f t="shared" si="41"/>
        <v>-244.87624364962312</v>
      </c>
      <c r="AB92" s="109">
        <f t="shared" si="42"/>
        <v>0.91837458545012562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1511</v>
      </c>
      <c r="G93" s="102">
        <f t="shared" si="43"/>
        <v>33665.08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3026.7149841614741</v>
      </c>
      <c r="N93" s="105">
        <f t="shared" si="37"/>
        <v>605.34299683229483</v>
      </c>
      <c r="O93" s="107">
        <f t="shared" si="38"/>
        <v>0</v>
      </c>
      <c r="P93" s="108">
        <f t="shared" si="39"/>
        <v>-54.65700316770517</v>
      </c>
      <c r="Q93" s="109">
        <f t="shared" si="40"/>
        <v>0.91718635883681032</v>
      </c>
      <c r="R93" s="303"/>
      <c r="S93" s="46">
        <v>0.76319444444444451</v>
      </c>
      <c r="T93" s="47">
        <v>0.78399305555555565</v>
      </c>
      <c r="U93" s="110">
        <v>5.3833333333334288</v>
      </c>
      <c r="V93" s="111">
        <v>29.953266321545168</v>
      </c>
      <c r="W93" s="112"/>
      <c r="X93" s="115"/>
      <c r="Y93" s="294"/>
      <c r="Z93" s="295"/>
      <c r="AA93" s="116">
        <f t="shared" si="41"/>
        <v>-273.28501583852585</v>
      </c>
      <c r="AB93" s="109">
        <f t="shared" si="42"/>
        <v>0.91718635883681032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4967</v>
      </c>
      <c r="G94" s="102">
        <f t="shared" si="43"/>
        <v>88859.63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3026.2837342317493</v>
      </c>
      <c r="N94" s="105">
        <f t="shared" si="37"/>
        <v>756.57093355793734</v>
      </c>
      <c r="O94" s="107">
        <f t="shared" si="38"/>
        <v>0</v>
      </c>
      <c r="P94" s="108">
        <f t="shared" si="39"/>
        <v>-68.429066442062663</v>
      </c>
      <c r="Q94" s="109">
        <f t="shared" si="40"/>
        <v>0.91705567703992408</v>
      </c>
      <c r="R94" s="303"/>
      <c r="S94" s="46">
        <v>0.78750000000000009</v>
      </c>
      <c r="T94" s="47">
        <v>0.85587962962962971</v>
      </c>
      <c r="U94" s="110">
        <v>5.0499999999999901</v>
      </c>
      <c r="V94" s="111">
        <v>98.477217000161815</v>
      </c>
      <c r="W94" s="112"/>
      <c r="X94" s="115"/>
      <c r="Y94" s="294"/>
      <c r="Z94" s="295"/>
      <c r="AA94" s="116">
        <f t="shared" si="41"/>
        <v>-273.71626576825065</v>
      </c>
      <c r="AB94" s="109">
        <f t="shared" si="42"/>
        <v>0.91705567703992408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2862.4600308935997</v>
      </c>
      <c r="N106" s="137">
        <f t="shared" ref="N106:N113" si="48">M106/L106</f>
        <v>650.55909793036346</v>
      </c>
      <c r="O106" s="138">
        <f t="shared" ref="O106:O113" si="49">L106-I106</f>
        <v>0</v>
      </c>
      <c r="P106" s="139">
        <f t="shared" ref="P106:P113" si="50">N106-K106</f>
        <v>-58.531811160545544</v>
      </c>
      <c r="Q106" s="140">
        <f t="shared" ref="Q106:Q113" si="51">N106/K106</f>
        <v>0.91745513810692292</v>
      </c>
      <c r="R106" s="304"/>
      <c r="S106" s="141">
        <v>0.70833333333333337</v>
      </c>
      <c r="T106" s="142">
        <v>0.85587962962962971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-257.53996910640035</v>
      </c>
      <c r="AB106" s="140">
        <f t="shared" ref="AB106:AB113" si="53">M106/J106</f>
        <v>0.91745513810692292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582</v>
      </c>
      <c r="G107" s="147">
        <f t="shared" ref="G107:G113" si="54">E107*F107</f>
        <v>10580.76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0.90880406722127682</v>
      </c>
      <c r="S107" s="156">
        <v>0.73055555555555562</v>
      </c>
      <c r="T107" s="157">
        <v>0.73935185185185193</v>
      </c>
      <c r="U107" s="158"/>
      <c r="V107" s="159">
        <v>12.676499810249272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0.90880406722127682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1203</v>
      </c>
      <c r="G108" s="102">
        <f t="shared" si="54"/>
        <v>21870.54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3232.0046169944899</v>
      </c>
      <c r="N108" s="105">
        <f t="shared" si="48"/>
        <v>1077.3348723314966</v>
      </c>
      <c r="O108" s="107">
        <f t="shared" si="49"/>
        <v>0</v>
      </c>
      <c r="P108" s="108">
        <f t="shared" si="50"/>
        <v>-122.66512766850337</v>
      </c>
      <c r="Q108" s="109">
        <f t="shared" si="51"/>
        <v>0.89777906027624721</v>
      </c>
      <c r="R108" s="303"/>
      <c r="S108" s="46">
        <v>0.74930555555555556</v>
      </c>
      <c r="T108" s="47">
        <v>0.7648032407407408</v>
      </c>
      <c r="U108" s="110">
        <v>15</v>
      </c>
      <c r="V108" s="111">
        <v>22.332888888977433</v>
      </c>
      <c r="W108" s="112"/>
      <c r="X108" s="115"/>
      <c r="Y108" s="294"/>
      <c r="Z108" s="295"/>
      <c r="AA108" s="116">
        <f t="shared" si="52"/>
        <v>-367.99538300551012</v>
      </c>
      <c r="AB108" s="109">
        <f t="shared" si="53"/>
        <v>0.89777906027624721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1985</v>
      </c>
      <c r="G109" s="102">
        <f t="shared" si="54"/>
        <v>27849.55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2757.1401003867813</v>
      </c>
      <c r="N109" s="105">
        <f t="shared" si="48"/>
        <v>919.04670012892711</v>
      </c>
      <c r="O109" s="107">
        <f t="shared" si="49"/>
        <v>0</v>
      </c>
      <c r="P109" s="108">
        <f t="shared" si="50"/>
        <v>-80.953299871072886</v>
      </c>
      <c r="Q109" s="109">
        <f t="shared" si="51"/>
        <v>0.91904670012892709</v>
      </c>
      <c r="R109" s="303"/>
      <c r="S109" s="46">
        <v>0.77499999999999991</v>
      </c>
      <c r="T109" s="47">
        <v>0.80498842592592579</v>
      </c>
      <c r="U109" s="110">
        <v>14.683333333333124</v>
      </c>
      <c r="V109" s="111">
        <v>43.196934382584416</v>
      </c>
      <c r="W109" s="112"/>
      <c r="X109" s="115"/>
      <c r="Y109" s="294"/>
      <c r="Z109" s="295"/>
      <c r="AA109" s="116">
        <f t="shared" si="52"/>
        <v>-242.85989961321866</v>
      </c>
      <c r="AB109" s="109">
        <f t="shared" si="53"/>
        <v>0.91904670012892709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2427</v>
      </c>
      <c r="G110" s="102">
        <f t="shared" si="54"/>
        <v>34657.56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3232.5203308296864</v>
      </c>
      <c r="N110" s="105">
        <f t="shared" si="48"/>
        <v>1077.5067769432287</v>
      </c>
      <c r="O110" s="107">
        <f t="shared" si="49"/>
        <v>0</v>
      </c>
      <c r="P110" s="108">
        <f t="shared" si="50"/>
        <v>-122.49322305677128</v>
      </c>
      <c r="Q110" s="109">
        <f t="shared" si="51"/>
        <v>0.8979223141193573</v>
      </c>
      <c r="R110" s="303"/>
      <c r="S110" s="46">
        <v>0.81527777777777766</v>
      </c>
      <c r="T110" s="47">
        <v>0.84655092592592585</v>
      </c>
      <c r="U110" s="110">
        <v>14.816666666666691</v>
      </c>
      <c r="V110" s="111">
        <v>45.048440565453127</v>
      </c>
      <c r="W110" s="112"/>
      <c r="X110" s="115"/>
      <c r="Y110" s="294"/>
      <c r="Z110" s="295"/>
      <c r="AA110" s="116">
        <f t="shared" si="52"/>
        <v>-367.47966917031363</v>
      </c>
      <c r="AB110" s="109">
        <f t="shared" si="53"/>
        <v>0.8979223141193573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1311</v>
      </c>
      <c r="G111" s="102">
        <f t="shared" si="54"/>
        <v>23833.98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0.85694444444444429</v>
      </c>
      <c r="T111" s="47">
        <v>0.87677083333333317</v>
      </c>
      <c r="U111" s="110">
        <v>14.966666666666555</v>
      </c>
      <c r="V111" s="111">
        <v>28.554795964324395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5110</v>
      </c>
      <c r="G112" s="120">
        <f t="shared" si="54"/>
        <v>71693.3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2757.1401003867813</v>
      </c>
      <c r="N112" s="105">
        <f t="shared" si="48"/>
        <v>919.04670012892711</v>
      </c>
      <c r="O112" s="107">
        <f t="shared" si="49"/>
        <v>0</v>
      </c>
      <c r="P112" s="108">
        <f t="shared" si="50"/>
        <v>-80.953299871072886</v>
      </c>
      <c r="Q112" s="109">
        <f t="shared" si="51"/>
        <v>0.91904670012892709</v>
      </c>
      <c r="R112" s="303"/>
      <c r="S112" s="46">
        <v>0.8868055555555554</v>
      </c>
      <c r="T112" s="119">
        <v>0.96402777777777759</v>
      </c>
      <c r="U112" s="110">
        <v>15</v>
      </c>
      <c r="V112" s="111">
        <v>111.20218372544402</v>
      </c>
      <c r="W112" s="112"/>
      <c r="X112" s="115"/>
      <c r="Y112" s="294"/>
      <c r="Z112" s="295"/>
      <c r="AA112" s="116">
        <f t="shared" si="52"/>
        <v>-242.85989961321866</v>
      </c>
      <c r="AB112" s="109">
        <f t="shared" si="53"/>
        <v>0.91904670012892709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6661</v>
      </c>
      <c r="G113" s="120">
        <f t="shared" si="54"/>
        <v>95119.08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3232.5203308296859</v>
      </c>
      <c r="N113" s="105">
        <f t="shared" si="48"/>
        <v>1077.5067769432287</v>
      </c>
      <c r="O113" s="122">
        <f t="shared" si="49"/>
        <v>0</v>
      </c>
      <c r="P113" s="123">
        <f t="shared" si="50"/>
        <v>-122.49322305677128</v>
      </c>
      <c r="Q113" s="124">
        <f t="shared" si="51"/>
        <v>0.8979223141193573</v>
      </c>
      <c r="R113" s="303"/>
      <c r="S113" s="46">
        <v>0.97430555555555542</v>
      </c>
      <c r="T113" s="119">
        <v>1.0601620370370368</v>
      </c>
      <c r="U113" s="110">
        <v>14.800000000000075</v>
      </c>
      <c r="V113" s="111">
        <v>123.63727342665155</v>
      </c>
      <c r="W113" s="112"/>
      <c r="X113" s="115"/>
      <c r="Y113" s="294"/>
      <c r="Z113" s="295"/>
      <c r="AA113" s="116">
        <f t="shared" si="52"/>
        <v>-367.47966917031408</v>
      </c>
      <c r="AB113" s="109">
        <f t="shared" si="53"/>
        <v>0.89792231411935719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2960.104676092159</v>
      </c>
      <c r="N123" s="137">
        <f t="shared" ref="N123:N135" si="59">M123/L123</f>
        <v>986.7015586973863</v>
      </c>
      <c r="O123" s="138">
        <f t="shared" ref="O123:O135" si="60">L123-I123</f>
        <v>0</v>
      </c>
      <c r="P123" s="139">
        <f t="shared" ref="P123:P135" si="61">N123-K123</f>
        <v>-99.012727016899476</v>
      </c>
      <c r="Q123" s="140">
        <f t="shared" ref="Q123:Q135" si="62">N123/K123</f>
        <v>0.90880406722127682</v>
      </c>
      <c r="R123" s="304"/>
      <c r="S123" s="141">
        <v>0.73055555555555562</v>
      </c>
      <c r="T123" s="142">
        <v>1.0601620370370368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-297.03818105069831</v>
      </c>
      <c r="AB123" s="140">
        <f t="shared" ref="AB123:AB135" si="64">M123/J123</f>
        <v>0.90880406722127682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423</v>
      </c>
      <c r="G124" s="147">
        <f t="shared" ref="G124:G135" si="65">E124*F124</f>
        <v>10587.69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3234.3487436999594</v>
      </c>
      <c r="N124" s="151">
        <f t="shared" si="59"/>
        <v>646.86974873999191</v>
      </c>
      <c r="O124" s="153">
        <f t="shared" si="60"/>
        <v>0</v>
      </c>
      <c r="P124" s="154">
        <f t="shared" si="61"/>
        <v>-73.130251260008095</v>
      </c>
      <c r="Q124" s="155">
        <f t="shared" si="62"/>
        <v>0.89843020658332207</v>
      </c>
      <c r="R124" s="302">
        <f>Q140</f>
        <v>0.89797961879092725</v>
      </c>
      <c r="S124" s="156">
        <v>0.73541666666666661</v>
      </c>
      <c r="T124" s="157">
        <v>0.74085648148148142</v>
      </c>
      <c r="U124" s="158"/>
      <c r="V124" s="159">
        <v>7.8470202229850896</v>
      </c>
      <c r="W124" s="157"/>
      <c r="X124" s="168"/>
      <c r="Y124" s="305"/>
      <c r="Z124" s="306"/>
      <c r="AA124" s="170">
        <f t="shared" si="63"/>
        <v>-365.65125630004059</v>
      </c>
      <c r="AB124" s="155">
        <f t="shared" si="64"/>
        <v>0.89843020658332207</v>
      </c>
      <c r="AC124" s="307">
        <f>AB140</f>
        <v>0.89797961879092714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414</v>
      </c>
      <c r="G125" s="102">
        <f t="shared" si="65"/>
        <v>6913.7999999999993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3229.8838854278283</v>
      </c>
      <c r="N125" s="105">
        <f t="shared" si="59"/>
        <v>1076.627961809276</v>
      </c>
      <c r="O125" s="107">
        <f t="shared" si="60"/>
        <v>0</v>
      </c>
      <c r="P125" s="108">
        <f t="shared" si="61"/>
        <v>-123.37203819072397</v>
      </c>
      <c r="Q125" s="109">
        <f t="shared" si="62"/>
        <v>0.89718996817439667</v>
      </c>
      <c r="R125" s="303"/>
      <c r="S125" s="46">
        <v>0.75069444444444433</v>
      </c>
      <c r="T125" s="47">
        <v>0.75603009259259246</v>
      </c>
      <c r="U125" s="110">
        <v>15</v>
      </c>
      <c r="V125" s="111">
        <v>7.6906789473361234</v>
      </c>
      <c r="W125" s="112"/>
      <c r="X125" s="13"/>
      <c r="Y125" s="294"/>
      <c r="Z125" s="295"/>
      <c r="AA125" s="171">
        <f t="shared" si="63"/>
        <v>-370.11611457217168</v>
      </c>
      <c r="AB125" s="109">
        <f t="shared" si="64"/>
        <v>0.89718996817439678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638</v>
      </c>
      <c r="G126" s="102">
        <f t="shared" si="65"/>
        <v>19140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3235.1827022921016</v>
      </c>
      <c r="N126" s="105">
        <f t="shared" si="59"/>
        <v>808.79567557302539</v>
      </c>
      <c r="O126" s="107">
        <f t="shared" si="60"/>
        <v>0</v>
      </c>
      <c r="P126" s="108">
        <f t="shared" si="61"/>
        <v>-91.204324426974608</v>
      </c>
      <c r="Q126" s="109">
        <f t="shared" si="62"/>
        <v>0.89866186174780605</v>
      </c>
      <c r="R126" s="303"/>
      <c r="S126" s="46">
        <v>0.76597222222222205</v>
      </c>
      <c r="T126" s="47">
        <v>0.7741782407407406</v>
      </c>
      <c r="U126" s="110">
        <v>15</v>
      </c>
      <c r="V126" s="111">
        <v>11.832407478217203</v>
      </c>
      <c r="W126" s="112"/>
      <c r="X126" s="13"/>
      <c r="Y126" s="294"/>
      <c r="Z126" s="295"/>
      <c r="AA126" s="171">
        <f t="shared" si="63"/>
        <v>-364.81729770789843</v>
      </c>
      <c r="AB126" s="109">
        <f t="shared" si="64"/>
        <v>0.89866186174780605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618</v>
      </c>
      <c r="G127" s="102">
        <f t="shared" si="65"/>
        <v>15338.76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3231.7531506730566</v>
      </c>
      <c r="N127" s="105">
        <f t="shared" si="59"/>
        <v>646.35063013461127</v>
      </c>
      <c r="O127" s="107">
        <f t="shared" si="60"/>
        <v>0</v>
      </c>
      <c r="P127" s="108">
        <f t="shared" si="61"/>
        <v>-73.649369865388735</v>
      </c>
      <c r="Q127" s="109">
        <f t="shared" si="62"/>
        <v>0.89770920852029346</v>
      </c>
      <c r="R127" s="303"/>
      <c r="S127" s="46">
        <v>0.78402777777777755</v>
      </c>
      <c r="T127" s="47">
        <v>0.7919907407407405</v>
      </c>
      <c r="U127" s="110">
        <v>15</v>
      </c>
      <c r="V127" s="111">
        <v>11.473648596049976</v>
      </c>
      <c r="W127" s="112"/>
      <c r="X127" s="13"/>
      <c r="Y127" s="294"/>
      <c r="Z127" s="295"/>
      <c r="AA127" s="171">
        <f t="shared" si="63"/>
        <v>-368.24684932694345</v>
      </c>
      <c r="AB127" s="109">
        <f t="shared" si="64"/>
        <v>0.89770920852029346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933</v>
      </c>
      <c r="G128" s="102">
        <f t="shared" si="65"/>
        <v>16961.939999999999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3231.9234114390861</v>
      </c>
      <c r="N128" s="105">
        <f t="shared" si="59"/>
        <v>1077.3078038130286</v>
      </c>
      <c r="O128" s="107">
        <f t="shared" si="60"/>
        <v>0</v>
      </c>
      <c r="P128" s="108">
        <f t="shared" si="61"/>
        <v>-122.69219618697139</v>
      </c>
      <c r="Q128" s="109">
        <f t="shared" si="62"/>
        <v>0.89775650317752387</v>
      </c>
      <c r="R128" s="303"/>
      <c r="S128" s="46">
        <v>0.80208333333333304</v>
      </c>
      <c r="T128" s="47">
        <v>0.81410879629629596</v>
      </c>
      <c r="U128" s="110">
        <v>14.53333333333326</v>
      </c>
      <c r="V128" s="111">
        <v>17.320955008359451</v>
      </c>
      <c r="W128" s="112"/>
      <c r="X128" s="115"/>
      <c r="Y128" s="294"/>
      <c r="Z128" s="295"/>
      <c r="AA128" s="171">
        <f t="shared" si="63"/>
        <v>-368.07658856091393</v>
      </c>
      <c r="AB128" s="109">
        <f t="shared" si="64"/>
        <v>0.89775650317752387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2033</v>
      </c>
      <c r="G129" s="120">
        <f t="shared" si="65"/>
        <v>33869.78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3233.2678723519925</v>
      </c>
      <c r="N129" s="105">
        <f t="shared" si="59"/>
        <v>646.65357447039855</v>
      </c>
      <c r="O129" s="107">
        <f t="shared" si="60"/>
        <v>0</v>
      </c>
      <c r="P129" s="108">
        <f t="shared" si="61"/>
        <v>-73.346425529601447</v>
      </c>
      <c r="Q129" s="109">
        <f t="shared" si="62"/>
        <v>0.89812996454222016</v>
      </c>
      <c r="R129" s="303"/>
      <c r="S129" s="46">
        <v>0.82430555555555518</v>
      </c>
      <c r="T129" s="119">
        <v>0.85049768518518476</v>
      </c>
      <c r="U129" s="110">
        <v>14.683333333333284</v>
      </c>
      <c r="V129" s="111">
        <v>37.7265369946807</v>
      </c>
      <c r="W129" s="112"/>
      <c r="X129" s="49"/>
      <c r="Y129" s="294"/>
      <c r="Z129" s="295"/>
      <c r="AA129" s="171">
        <f t="shared" si="63"/>
        <v>-366.73212764800746</v>
      </c>
      <c r="AB129" s="109">
        <f t="shared" si="64"/>
        <v>0.89812996454222016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923</v>
      </c>
      <c r="G130" s="120">
        <f t="shared" si="65"/>
        <v>23102.690000000002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3234.348743699959</v>
      </c>
      <c r="N130" s="105">
        <f t="shared" si="59"/>
        <v>646.86974873999179</v>
      </c>
      <c r="O130" s="122">
        <f t="shared" si="60"/>
        <v>0</v>
      </c>
      <c r="P130" s="123">
        <f t="shared" si="61"/>
        <v>-73.130251260008208</v>
      </c>
      <c r="Q130" s="124">
        <f t="shared" si="62"/>
        <v>0.89843020658332196</v>
      </c>
      <c r="R130" s="303"/>
      <c r="S130" s="46">
        <v>0.86041666666666627</v>
      </c>
      <c r="T130" s="119">
        <v>0.87230324074074039</v>
      </c>
      <c r="U130" s="110">
        <v>15</v>
      </c>
      <c r="V130" s="111">
        <v>17.12245783880671</v>
      </c>
      <c r="W130" s="112"/>
      <c r="X130" s="115"/>
      <c r="Y130" s="294"/>
      <c r="Z130" s="295"/>
      <c r="AA130" s="171">
        <f t="shared" si="63"/>
        <v>-365.65125630004104</v>
      </c>
      <c r="AB130" s="109">
        <f t="shared" si="64"/>
        <v>0.89843020658332196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912</v>
      </c>
      <c r="G131" s="120">
        <f t="shared" si="65"/>
        <v>15230.4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3229.8838854278283</v>
      </c>
      <c r="N131" s="105">
        <f t="shared" si="59"/>
        <v>1076.627961809276</v>
      </c>
      <c r="O131" s="122">
        <f t="shared" si="60"/>
        <v>0</v>
      </c>
      <c r="P131" s="123">
        <f t="shared" si="61"/>
        <v>-123.37203819072397</v>
      </c>
      <c r="Q131" s="124">
        <f t="shared" si="62"/>
        <v>0.89718996817439667</v>
      </c>
      <c r="R131" s="303"/>
      <c r="S131" s="46">
        <v>0.88263888888888842</v>
      </c>
      <c r="T131" s="119">
        <v>0.89439814814814766</v>
      </c>
      <c r="U131" s="110">
        <v>14.883333333333155</v>
      </c>
      <c r="V131" s="111">
        <v>16.941785507175229</v>
      </c>
      <c r="W131" s="112"/>
      <c r="X131" s="115"/>
      <c r="Y131" s="294"/>
      <c r="Z131" s="295"/>
      <c r="AA131" s="171">
        <f t="shared" si="63"/>
        <v>-370.11611457217168</v>
      </c>
      <c r="AB131" s="109">
        <f t="shared" si="64"/>
        <v>0.89718996817439678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1628</v>
      </c>
      <c r="G132" s="120">
        <f t="shared" si="65"/>
        <v>48840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3235.1827022921011</v>
      </c>
      <c r="N132" s="105">
        <f t="shared" si="59"/>
        <v>808.79567557302528</v>
      </c>
      <c r="O132" s="122">
        <f t="shared" si="60"/>
        <v>0</v>
      </c>
      <c r="P132" s="123">
        <f t="shared" si="61"/>
        <v>-91.204324426974722</v>
      </c>
      <c r="Q132" s="124">
        <f t="shared" si="62"/>
        <v>0.89866186174780582</v>
      </c>
      <c r="R132" s="303"/>
      <c r="S132" s="46">
        <v>0.90416666666666612</v>
      </c>
      <c r="T132" s="119">
        <v>0.92512731481481425</v>
      </c>
      <c r="U132" s="110">
        <v>15</v>
      </c>
      <c r="V132" s="111">
        <v>30.193039772002518</v>
      </c>
      <c r="W132" s="125"/>
      <c r="X132" s="126"/>
      <c r="Y132" s="294"/>
      <c r="Z132" s="295"/>
      <c r="AA132" s="171">
        <f t="shared" si="63"/>
        <v>-364.81729770789889</v>
      </c>
      <c r="AB132" s="109">
        <f t="shared" si="64"/>
        <v>0.89866186174780582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1452</v>
      </c>
      <c r="G133" s="120">
        <f t="shared" si="65"/>
        <v>36038.639999999999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3231.7531506730561</v>
      </c>
      <c r="N133" s="105">
        <f t="shared" si="59"/>
        <v>646.35063013461127</v>
      </c>
      <c r="O133" s="122">
        <f t="shared" si="60"/>
        <v>0</v>
      </c>
      <c r="P133" s="123">
        <f t="shared" si="61"/>
        <v>-73.649369865388735</v>
      </c>
      <c r="Q133" s="124">
        <f t="shared" si="62"/>
        <v>0.89770920852029346</v>
      </c>
      <c r="R133" s="303"/>
      <c r="S133" s="46">
        <v>0.93541666666666612</v>
      </c>
      <c r="T133" s="119">
        <v>0.95413194444444394</v>
      </c>
      <c r="U133" s="110">
        <v>14.816666666666691</v>
      </c>
      <c r="V133" s="111">
        <v>26.957504468389267</v>
      </c>
      <c r="W133" s="125"/>
      <c r="X133" s="126"/>
      <c r="Y133" s="294"/>
      <c r="Z133" s="295"/>
      <c r="AA133" s="171">
        <f t="shared" si="63"/>
        <v>-368.2468493269439</v>
      </c>
      <c r="AB133" s="109">
        <f t="shared" si="64"/>
        <v>0.89770920852029334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2450</v>
      </c>
      <c r="G134" s="120">
        <f t="shared" si="65"/>
        <v>44541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3231.9234114390865</v>
      </c>
      <c r="N134" s="105">
        <f t="shared" si="59"/>
        <v>1077.3078038130288</v>
      </c>
      <c r="O134" s="122">
        <f t="shared" si="60"/>
        <v>0</v>
      </c>
      <c r="P134" s="123">
        <f t="shared" si="61"/>
        <v>-122.69219618697116</v>
      </c>
      <c r="Q134" s="124">
        <f t="shared" si="62"/>
        <v>0.89775650317752398</v>
      </c>
      <c r="R134" s="303"/>
      <c r="S134" s="46">
        <v>0.96388888888888835</v>
      </c>
      <c r="T134" s="119">
        <v>0.99547453703703648</v>
      </c>
      <c r="U134" s="110">
        <v>15</v>
      </c>
      <c r="V134" s="111">
        <v>45.483751093762756</v>
      </c>
      <c r="W134" s="125"/>
      <c r="X134" s="126"/>
      <c r="Y134" s="294"/>
      <c r="Z134" s="295"/>
      <c r="AA134" s="171">
        <f t="shared" si="63"/>
        <v>-368.07658856091348</v>
      </c>
      <c r="AB134" s="109">
        <f t="shared" si="64"/>
        <v>0.89775650317752398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5330</v>
      </c>
      <c r="G135" s="120">
        <f t="shared" si="65"/>
        <v>88797.8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3233.267872351993</v>
      </c>
      <c r="N135" s="105">
        <f t="shared" si="59"/>
        <v>646.65357447039855</v>
      </c>
      <c r="O135" s="122">
        <f t="shared" si="60"/>
        <v>0</v>
      </c>
      <c r="P135" s="123">
        <f t="shared" si="61"/>
        <v>-73.346425529601447</v>
      </c>
      <c r="Q135" s="124">
        <f t="shared" si="62"/>
        <v>0.89812996454222016</v>
      </c>
      <c r="R135" s="303"/>
      <c r="S135" s="46">
        <v>1.0055555555555551</v>
      </c>
      <c r="T135" s="119">
        <v>1.0742361111111107</v>
      </c>
      <c r="U135" s="110">
        <v>14.516666666666804</v>
      </c>
      <c r="V135" s="111">
        <v>98.909218977692134</v>
      </c>
      <c r="W135" s="125"/>
      <c r="X135" s="126"/>
      <c r="Y135" s="294"/>
      <c r="Z135" s="295"/>
      <c r="AA135" s="171">
        <f t="shared" si="63"/>
        <v>-366.73212764800701</v>
      </c>
      <c r="AB135" s="109">
        <f t="shared" si="64"/>
        <v>0.89812996454222027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3232.7266276473379</v>
      </c>
      <c r="N140" s="137">
        <f>M140/L140</f>
        <v>775.85439063536103</v>
      </c>
      <c r="O140" s="138">
        <f>L140-I140</f>
        <v>0</v>
      </c>
      <c r="P140" s="139">
        <f>N140-K140</f>
        <v>-88.145609364638858</v>
      </c>
      <c r="Q140" s="140">
        <f>N140/K140</f>
        <v>0.89797961879092725</v>
      </c>
      <c r="R140" s="304"/>
      <c r="S140" s="141">
        <v>0.73541666666666661</v>
      </c>
      <c r="T140" s="142">
        <v>1.0742361111111107</v>
      </c>
      <c r="U140" s="143"/>
      <c r="V140" s="165"/>
      <c r="W140" s="166"/>
      <c r="X140" s="137"/>
      <c r="Y140" s="290"/>
      <c r="Z140" s="291"/>
      <c r="AA140" s="173">
        <f>M140-J140</f>
        <v>-367.27337235266214</v>
      </c>
      <c r="AB140" s="140">
        <f>M140/J140</f>
        <v>0.89797961879092714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9" priority="1" operator="greaterThan">
      <formula>0</formula>
    </cfRule>
  </conditionalFormatting>
  <conditionalFormatting sqref="P5:P140 AA5:AA140">
    <cfRule type="cellIs" dxfId="458" priority="4" operator="lessThan">
      <formula>0</formula>
    </cfRule>
  </conditionalFormatting>
  <conditionalFormatting sqref="Q5:Q140 AB5:AB140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40 AC73:AC78">
    <cfRule type="cellIs" dxfId="455" priority="5" operator="lessThan">
      <formula>0.8</formula>
    </cfRule>
  </conditionalFormatting>
  <conditionalFormatting sqref="AC12:AC20">
    <cfRule type="cellIs" dxfId="454" priority="12" operator="lessThan">
      <formula>0.8</formula>
    </cfRule>
  </conditionalFormatting>
  <conditionalFormatting sqref="AC22">
    <cfRule type="cellIs" dxfId="453" priority="11" operator="lessThan">
      <formula>0.8</formula>
    </cfRule>
  </conditionalFormatting>
  <conditionalFormatting sqref="AC39">
    <cfRule type="cellIs" dxfId="452" priority="7" operator="lessThan">
      <formula>0.8</formula>
    </cfRule>
  </conditionalFormatting>
  <conditionalFormatting sqref="AC56:AC61">
    <cfRule type="cellIs" dxfId="451" priority="6" operator="lessThan">
      <formula>0.8</formula>
    </cfRule>
  </conditionalFormatting>
  <conditionalFormatting sqref="AC90">
    <cfRule type="cellIs" dxfId="450" priority="10" operator="lessThan">
      <formula>0.8</formula>
    </cfRule>
  </conditionalFormatting>
  <conditionalFormatting sqref="AC107">
    <cfRule type="cellIs" dxfId="449" priority="9" operator="lessThan">
      <formula>0.8</formula>
    </cfRule>
  </conditionalFormatting>
  <conditionalFormatting sqref="AC124:AC129">
    <cfRule type="cellIs" dxfId="448" priority="8" operator="lessThan">
      <formula>0.8</formula>
    </cfRule>
  </conditionalFormatting>
  <dataValidations count="1">
    <dataValidation type="list" allowBlank="1" showInputMessage="1" showErrorMessage="1" sqref="Y5:Z140" xr:uid="{72868180-2EDE-460D-994D-FB5E45B6E3C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FE05-093E-4C6D-AFEE-F758EB3563A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53" sqref="K5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78609</v>
      </c>
      <c r="E1" s="87" t="s">
        <v>3</v>
      </c>
      <c r="F1" s="88">
        <f>SUM(G5:G140)</f>
        <v>3609301.9599999995</v>
      </c>
      <c r="G1" s="89" t="s">
        <v>84</v>
      </c>
      <c r="H1" s="90">
        <f>L21+L38+L55+L72+L89+L106+L123+L140</f>
        <v>137.54166666666669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46254</v>
      </c>
      <c r="B2" s="348"/>
      <c r="C2" s="91" t="s">
        <v>40</v>
      </c>
      <c r="D2" s="92">
        <f>AVERAGE(N21,N38,N55,N72,N89,N106,N123,N140)</f>
        <v>209.21289778625965</v>
      </c>
      <c r="E2" s="92" t="s">
        <v>91</v>
      </c>
      <c r="F2" s="93">
        <f>F1/D1</f>
        <v>45.914614865982259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44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3795</v>
      </c>
      <c r="G5" s="147">
        <f t="shared" ref="G5:G7" si="0">E5*F5</f>
        <v>74761.5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1083.4472881768484</v>
      </c>
      <c r="N5" s="151">
        <f>M5/L5</f>
        <v>83.342099090526801</v>
      </c>
      <c r="O5" s="153">
        <f>L5-I5</f>
        <v>0</v>
      </c>
      <c r="P5" s="154">
        <f>N5-K5</f>
        <v>-8.9655932171655053</v>
      </c>
      <c r="Q5" s="155">
        <f>N5/K5</f>
        <v>0.90287274014737373</v>
      </c>
      <c r="R5" s="302">
        <f>Q21</f>
        <v>0.90256009235912915</v>
      </c>
      <c r="S5" s="156">
        <v>0.20833333333333334</v>
      </c>
      <c r="T5" s="157">
        <v>0.35427083333333331</v>
      </c>
      <c r="U5" s="158"/>
      <c r="V5" s="159">
        <v>210.16250858235858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-116.55271182315164</v>
      </c>
      <c r="AF5" s="131">
        <f>M5/J5</f>
        <v>0.90287274014737362</v>
      </c>
      <c r="AG5" s="381">
        <f>AF21</f>
        <v>0.90256009235912915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3675</v>
      </c>
      <c r="G6" s="102">
        <f t="shared" si="0"/>
        <v>207380.25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1805.3548219448369</v>
      </c>
      <c r="N6" s="105">
        <f>M6/L6</f>
        <v>75.22311758103487</v>
      </c>
      <c r="O6" s="107">
        <f>L6-I6</f>
        <v>0</v>
      </c>
      <c r="P6" s="108">
        <f>N6-K6</f>
        <v>-8.1102157522984584</v>
      </c>
      <c r="Q6" s="109">
        <f>N6/K6</f>
        <v>0.90267741097241849</v>
      </c>
      <c r="R6" s="303"/>
      <c r="S6" s="46">
        <v>0.3576388888888889</v>
      </c>
      <c r="T6" s="47">
        <v>0.44245370370370374</v>
      </c>
      <c r="U6" s="110">
        <v>4.8500000000000387</v>
      </c>
      <c r="V6" s="111">
        <v>122.13665553149498</v>
      </c>
      <c r="W6" s="112">
        <v>0.44245370370370374</v>
      </c>
      <c r="X6" s="115">
        <v>0.4819444444444444</v>
      </c>
      <c r="Y6" s="12"/>
      <c r="Z6" s="197"/>
      <c r="AA6" s="294"/>
      <c r="AB6" s="295"/>
      <c r="AC6" s="12">
        <v>3</v>
      </c>
      <c r="AD6" s="197"/>
      <c r="AE6" s="116">
        <f>M6-J6</f>
        <v>-194.64517805516311</v>
      </c>
      <c r="AF6" s="109">
        <f>M6/J6</f>
        <v>0.90267741097241849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4248</v>
      </c>
      <c r="G7" s="102">
        <f t="shared" si="0"/>
        <v>252840.96000000002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1804.5103701457858</v>
      </c>
      <c r="N7" s="105">
        <f>M7/L7</f>
        <v>75.187932089407738</v>
      </c>
      <c r="O7" s="107">
        <f>L7-I7</f>
        <v>0</v>
      </c>
      <c r="P7" s="108">
        <f>N7-K7</f>
        <v>-8.1454012439255905</v>
      </c>
      <c r="Q7" s="109">
        <f>N7/K7</f>
        <v>0.90225518507289293</v>
      </c>
      <c r="R7" s="303"/>
      <c r="S7" s="46">
        <v>0.4819444444444444</v>
      </c>
      <c r="T7" s="47">
        <v>0.58002314814814815</v>
      </c>
      <c r="U7" s="110">
        <v>56.866666666666546</v>
      </c>
      <c r="V7" s="111">
        <v>141.2460710765593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-195.48962985421417</v>
      </c>
      <c r="AF7" s="109">
        <f>M7/J7</f>
        <v>0.90225518507289293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1564.4374934224904</v>
      </c>
      <c r="N21" s="137">
        <f t="shared" ref="N21:N27" si="5">M21/L21</f>
        <v>76.9395488568438</v>
      </c>
      <c r="O21" s="138">
        <f t="shared" ref="O21:O27" si="6">L21-I21</f>
        <v>0</v>
      </c>
      <c r="P21" s="139">
        <f t="shared" ref="P21:P27" si="7">N21-K21</f>
        <v>-8.3063527825004684</v>
      </c>
      <c r="Q21" s="140">
        <f t="shared" ref="Q21:Q27" si="8">N21/K21</f>
        <v>0.90256009235912915</v>
      </c>
      <c r="R21" s="304"/>
      <c r="S21" s="141">
        <v>0.20833333333333334</v>
      </c>
      <c r="T21" s="142">
        <v>0.58002314814814815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9</v>
      </c>
      <c r="AD21" s="179">
        <f>SUM(AD5:AD20)</f>
        <v>0</v>
      </c>
      <c r="AE21" s="167">
        <f t="shared" ref="AE21:AE27" si="9">M21-J21</f>
        <v>-168.89583991084282</v>
      </c>
      <c r="AF21" s="140">
        <f t="shared" ref="AF21:AF27" si="10">M21/J21</f>
        <v>0.90256009235912915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2234</v>
      </c>
      <c r="G22" s="147">
        <f t="shared" ref="G22:G27" si="11">E22*F22</f>
        <v>81429.3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1895.3783422374972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0.9030049744135753</v>
      </c>
      <c r="S22" s="156">
        <v>0.16666666666666666</v>
      </c>
      <c r="T22" s="157">
        <v>0.21577546296296296</v>
      </c>
      <c r="U22" s="158"/>
      <c r="V22" s="159">
        <v>70.719389903846618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-204.62165776250276</v>
      </c>
      <c r="AF22" s="155">
        <f t="shared" si="10"/>
        <v>0.90256111535118921</v>
      </c>
      <c r="AG22" s="374">
        <f>AF38</f>
        <v>0.91046782544178639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1154</v>
      </c>
      <c r="G23" s="102">
        <f t="shared" si="11"/>
        <v>59361.759999999995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1803.9709154418097</v>
      </c>
      <c r="N23" s="105">
        <f t="shared" si="5"/>
        <v>94.94583765483209</v>
      </c>
      <c r="O23" s="107">
        <f t="shared" si="6"/>
        <v>0</v>
      </c>
      <c r="P23" s="108">
        <f t="shared" si="7"/>
        <v>-10.317320239904745</v>
      </c>
      <c r="Q23" s="109">
        <f t="shared" si="8"/>
        <v>0.90198545772090488</v>
      </c>
      <c r="R23" s="303"/>
      <c r="S23" s="46">
        <v>0.21944444444444444</v>
      </c>
      <c r="T23" s="47">
        <v>0.24608796296296295</v>
      </c>
      <c r="U23" s="110">
        <v>5.2833333333333332</v>
      </c>
      <c r="V23" s="111">
        <v>38.381993527341578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-196.02908455819033</v>
      </c>
      <c r="AF23" s="109">
        <f t="shared" si="10"/>
        <v>0.90198545772090488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1688</v>
      </c>
      <c r="G24" s="102">
        <f t="shared" si="11"/>
        <v>73056.639999999999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1625.3249246155501</v>
      </c>
      <c r="N24" s="105">
        <f t="shared" si="5"/>
        <v>77.39642498169286</v>
      </c>
      <c r="O24" s="107">
        <f t="shared" si="6"/>
        <v>0</v>
      </c>
      <c r="P24" s="108">
        <f t="shared" si="7"/>
        <v>-8.3178607325928482</v>
      </c>
      <c r="Q24" s="109">
        <f t="shared" si="8"/>
        <v>0.90295829145308348</v>
      </c>
      <c r="R24" s="303"/>
      <c r="S24" s="46">
        <v>0.25</v>
      </c>
      <c r="T24" s="47">
        <v>0.29326388888888888</v>
      </c>
      <c r="U24" s="110">
        <v>5.633333333333348</v>
      </c>
      <c r="V24" s="111">
        <v>62.31369399811333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-174.67507538444988</v>
      </c>
      <c r="AF24" s="109">
        <f t="shared" si="10"/>
        <v>0.90295829145308337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2988</v>
      </c>
      <c r="G25" s="102">
        <f t="shared" si="11"/>
        <v>182536.92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1800.3796932755733</v>
      </c>
      <c r="N25" s="105">
        <f t="shared" si="5"/>
        <v>90.018984663778667</v>
      </c>
      <c r="O25" s="107">
        <f t="shared" si="6"/>
        <v>0</v>
      </c>
      <c r="P25" s="108">
        <f t="shared" si="7"/>
        <v>-9.9810153362213327</v>
      </c>
      <c r="Q25" s="109">
        <f t="shared" si="8"/>
        <v>0.90018984663778667</v>
      </c>
      <c r="R25" s="303"/>
      <c r="S25" s="46">
        <v>0.29722222222222222</v>
      </c>
      <c r="T25" s="47">
        <v>0.36636574074074074</v>
      </c>
      <c r="U25" s="110">
        <v>5.7000000000000117</v>
      </c>
      <c r="V25" s="111">
        <v>99.578994736283491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-199.62030672442665</v>
      </c>
      <c r="AF25" s="109">
        <f t="shared" si="10"/>
        <v>0.90018984663778667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2983</v>
      </c>
      <c r="G26" s="102">
        <f t="shared" si="11"/>
        <v>160366.07999999999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1802.1482139012251</v>
      </c>
      <c r="N26" s="105">
        <f t="shared" si="5"/>
        <v>90.107410695061247</v>
      </c>
      <c r="O26" s="107">
        <f t="shared" si="6"/>
        <v>0</v>
      </c>
      <c r="P26" s="108">
        <f t="shared" si="7"/>
        <v>-9.8925893049387525</v>
      </c>
      <c r="Q26" s="109">
        <f t="shared" si="8"/>
        <v>0.90107410695061252</v>
      </c>
      <c r="R26" s="303"/>
      <c r="S26" s="46">
        <v>0.36944444444444446</v>
      </c>
      <c r="T26" s="47">
        <v>0.43840277777777781</v>
      </c>
      <c r="U26" s="110">
        <v>5</v>
      </c>
      <c r="V26" s="111">
        <v>99.314805863026436</v>
      </c>
      <c r="W26" s="112">
        <v>0.43840277777777781</v>
      </c>
      <c r="X26" s="115">
        <v>0.47777777777777775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-197.85178609877494</v>
      </c>
      <c r="AF26" s="109">
        <f t="shared" si="10"/>
        <v>0.90107410695061252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2266</v>
      </c>
      <c r="G27" s="120">
        <f t="shared" si="11"/>
        <v>67912.02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0.47777777777777775</v>
      </c>
      <c r="T27" s="119">
        <v>0.5137152777777777</v>
      </c>
      <c r="U27" s="110">
        <v>56.69999999999991</v>
      </c>
      <c r="V27" s="111">
        <v>51.762052934070361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1925.6394508093783</v>
      </c>
      <c r="N38" s="137">
        <f t="shared" ref="N38:N44" si="16">M38/L38</f>
        <v>94.703579548002224</v>
      </c>
      <c r="O38" s="138">
        <f t="shared" ref="O38:O44" si="17">L38-I38</f>
        <v>0.1666666666666643</v>
      </c>
      <c r="P38" s="139">
        <f t="shared" ref="P38:P44" si="18">N38-K38</f>
        <v>-10.172453509849007</v>
      </c>
      <c r="Q38" s="140">
        <f t="shared" ref="Q38:Q44" si="19">N38/K38</f>
        <v>0.9030049744135753</v>
      </c>
      <c r="R38" s="304"/>
      <c r="S38" s="141">
        <v>0.16666666666666666</v>
      </c>
      <c r="T38" s="142">
        <v>0.5137152777777777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4" si="20">M38-J38</f>
        <v>-189.36054919062167</v>
      </c>
      <c r="AF38" s="140">
        <f t="shared" ref="AF38:AF44" si="21">M38/J38</f>
        <v>0.91046782544178639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2363</v>
      </c>
      <c r="G39" s="147">
        <f t="shared" ref="G39:G44" si="22">E39*F39</f>
        <v>169072.65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4" si="23">F39/V39*60</f>
        <v>1799.4138067243466</v>
      </c>
      <c r="N39" s="151">
        <f t="shared" si="16"/>
        <v>81.791536669288476</v>
      </c>
      <c r="O39" s="153">
        <f t="shared" si="17"/>
        <v>0</v>
      </c>
      <c r="P39" s="154">
        <f t="shared" si="18"/>
        <v>-9.1175542398024305</v>
      </c>
      <c r="Q39" s="155">
        <f t="shared" si="19"/>
        <v>0.89970690336217329</v>
      </c>
      <c r="R39" s="302">
        <f>Q55</f>
        <v>0.88591892268358285</v>
      </c>
      <c r="S39" s="156">
        <v>0.16666666666666666</v>
      </c>
      <c r="T39" s="157">
        <v>0.22137731481481482</v>
      </c>
      <c r="U39" s="158"/>
      <c r="V39" s="159">
        <v>78.792326406618145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-200.58619327565339</v>
      </c>
      <c r="AF39" s="155">
        <f t="shared" si="21"/>
        <v>0.89970690336217329</v>
      </c>
      <c r="AG39" s="307">
        <f>AF55</f>
        <v>0.88591892268358297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2325</v>
      </c>
      <c r="G40" s="102">
        <f t="shared" si="22"/>
        <v>138430.5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1802.1796769384903</v>
      </c>
      <c r="N40" s="105">
        <f t="shared" si="16"/>
        <v>78.355638127760443</v>
      </c>
      <c r="O40" s="107">
        <f t="shared" si="17"/>
        <v>0</v>
      </c>
      <c r="P40" s="108">
        <f t="shared" si="18"/>
        <v>-8.6008836113699942</v>
      </c>
      <c r="Q40" s="109">
        <f t="shared" si="19"/>
        <v>0.90108983846924506</v>
      </c>
      <c r="R40" s="303"/>
      <c r="S40" s="46">
        <v>0.22430555555555554</v>
      </c>
      <c r="T40" s="47">
        <v>0.27805555555555556</v>
      </c>
      <c r="U40" s="110">
        <v>5</v>
      </c>
      <c r="V40" s="111">
        <v>77.406266303579699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-197.82032306150973</v>
      </c>
      <c r="AF40" s="109">
        <f t="shared" si="21"/>
        <v>0.90108983846924517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3126</v>
      </c>
      <c r="G41" s="102">
        <f t="shared" si="22"/>
        <v>183402.42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1800.0615804078905</v>
      </c>
      <c r="N41" s="105">
        <f t="shared" si="16"/>
        <v>78.263546974256101</v>
      </c>
      <c r="O41" s="107">
        <f t="shared" si="17"/>
        <v>0</v>
      </c>
      <c r="P41" s="108">
        <f t="shared" si="18"/>
        <v>-8.6929747648743358</v>
      </c>
      <c r="Q41" s="109">
        <f t="shared" si="19"/>
        <v>0.90003079020394516</v>
      </c>
      <c r="R41" s="303"/>
      <c r="S41" s="46">
        <v>0.28194444444444439</v>
      </c>
      <c r="T41" s="47">
        <v>0.35429398148148139</v>
      </c>
      <c r="U41" s="110">
        <v>5.5999999999999162</v>
      </c>
      <c r="V41" s="111">
        <v>104.19643530056304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-199.93841959210954</v>
      </c>
      <c r="AF41" s="109">
        <f t="shared" si="21"/>
        <v>0.90003079020394527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1751</v>
      </c>
      <c r="G42" s="102">
        <f t="shared" si="22"/>
        <v>111923.92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1806.366574187989</v>
      </c>
      <c r="N42" s="105">
        <f t="shared" si="16"/>
        <v>75.265273924499539</v>
      </c>
      <c r="O42" s="107">
        <f t="shared" si="17"/>
        <v>0</v>
      </c>
      <c r="P42" s="108">
        <f t="shared" si="18"/>
        <v>-8.0680594088337898</v>
      </c>
      <c r="Q42" s="109">
        <f t="shared" si="19"/>
        <v>0.90318328709399454</v>
      </c>
      <c r="R42" s="303"/>
      <c r="S42" s="46">
        <v>0.35763888888888884</v>
      </c>
      <c r="T42" s="47">
        <v>0.39802083333333327</v>
      </c>
      <c r="U42" s="110">
        <v>4.8166666666667268</v>
      </c>
      <c r="V42" s="111">
        <v>58.160952212718691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-193.63342581201096</v>
      </c>
      <c r="AF42" s="109">
        <f t="shared" si="21"/>
        <v>0.90318328709399454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3105</v>
      </c>
      <c r="G43" s="102">
        <f t="shared" si="22"/>
        <v>215052.30000000002</v>
      </c>
      <c r="H43" s="13"/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1710.4711071442789</v>
      </c>
      <c r="N43" s="105">
        <f t="shared" si="16"/>
        <v>71.269629464344959</v>
      </c>
      <c r="O43" s="107">
        <f t="shared" si="17"/>
        <v>0</v>
      </c>
      <c r="P43" s="108">
        <f t="shared" si="18"/>
        <v>-12.06370386898837</v>
      </c>
      <c r="Q43" s="109">
        <f t="shared" si="19"/>
        <v>0.85523555357213954</v>
      </c>
      <c r="R43" s="303"/>
      <c r="S43" s="46">
        <v>0.40208333333333329</v>
      </c>
      <c r="T43" s="47">
        <v>0.47771990740740738</v>
      </c>
      <c r="U43" s="110">
        <v>5.8500000000000352</v>
      </c>
      <c r="V43" s="111">
        <v>108.91736155136675</v>
      </c>
      <c r="W43" s="112">
        <v>0.47771990740740738</v>
      </c>
      <c r="X43" s="115">
        <v>0.51527777777777772</v>
      </c>
      <c r="Y43" s="12"/>
      <c r="Z43" s="197"/>
      <c r="AA43" s="294"/>
      <c r="AB43" s="295"/>
      <c r="AC43" s="12">
        <v>2</v>
      </c>
      <c r="AD43" s="197"/>
      <c r="AE43" s="116">
        <f t="shared" si="20"/>
        <v>-289.5288928557211</v>
      </c>
      <c r="AF43" s="109">
        <f t="shared" si="21"/>
        <v>0.85523555357213943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3150</v>
      </c>
      <c r="G44" s="120">
        <f t="shared" si="22"/>
        <v>217854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1712.5343268000004</v>
      </c>
      <c r="N44" s="105">
        <f t="shared" si="16"/>
        <v>71.35559695000002</v>
      </c>
      <c r="O44" s="107">
        <f t="shared" si="17"/>
        <v>0</v>
      </c>
      <c r="P44" s="108">
        <f t="shared" si="18"/>
        <v>-11.977736383333308</v>
      </c>
      <c r="Q44" s="109">
        <f t="shared" si="19"/>
        <v>0.85626716340000031</v>
      </c>
      <c r="R44" s="303"/>
      <c r="S44" s="46">
        <v>0.51527777777777772</v>
      </c>
      <c r="T44" s="119">
        <v>0.59190972222222216</v>
      </c>
      <c r="U44" s="110">
        <v>55</v>
      </c>
      <c r="V44" s="111">
        <v>110.36275129921674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-287.46567319999963</v>
      </c>
      <c r="AF44" s="109">
        <f t="shared" si="21"/>
        <v>0.8562671634000002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23.333333333333332</v>
      </c>
      <c r="J55" s="136">
        <f t="shared" si="24"/>
        <v>2000</v>
      </c>
      <c r="K55" s="137">
        <f t="shared" ref="K55" si="25">J55/I55</f>
        <v>85.714285714285722</v>
      </c>
      <c r="L55" s="135">
        <f t="shared" ref="L55:M55" si="26">AVERAGE(L39:L54)</f>
        <v>23.333333333333332</v>
      </c>
      <c r="M55" s="136">
        <f t="shared" si="26"/>
        <v>1771.837845367166</v>
      </c>
      <c r="N55" s="137">
        <f t="shared" ref="N55:N63" si="27">M55/L55</f>
        <v>75.935907658592825</v>
      </c>
      <c r="O55" s="138">
        <f t="shared" ref="O55:O63" si="28">L55-I55</f>
        <v>0</v>
      </c>
      <c r="P55" s="139">
        <f t="shared" ref="P55:P63" si="29">N55-K55</f>
        <v>-9.7783780556928974</v>
      </c>
      <c r="Q55" s="140">
        <f t="shared" ref="Q55:Q63" si="30">N55/K55</f>
        <v>0.88591892268358285</v>
      </c>
      <c r="R55" s="304"/>
      <c r="S55" s="141">
        <v>0.16666666666666666</v>
      </c>
      <c r="T55" s="142">
        <v>0.59190972222222216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3" si="31">M55-J55</f>
        <v>-228.16215463283402</v>
      </c>
      <c r="AF55" s="140">
        <f t="shared" ref="AF55:AF63" si="32">M55/J55</f>
        <v>0.88591892268358297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2049</v>
      </c>
      <c r="G56" s="147">
        <f t="shared" ref="G56:G63" si="33">E56*F56</f>
        <v>59134.14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3191.5236154694426</v>
      </c>
      <c r="N56" s="151">
        <f t="shared" si="27"/>
        <v>177.30686752608014</v>
      </c>
      <c r="O56" s="153">
        <f t="shared" si="28"/>
        <v>0</v>
      </c>
      <c r="P56" s="154">
        <f t="shared" si="29"/>
        <v>-22.69313247391986</v>
      </c>
      <c r="Q56" s="155">
        <f t="shared" si="30"/>
        <v>0.88653433763040068</v>
      </c>
      <c r="R56" s="302">
        <f>Q72</f>
        <v>0.88872087373442199</v>
      </c>
      <c r="S56" s="156">
        <v>0.20833333333333334</v>
      </c>
      <c r="T56" s="157">
        <v>0.23508101851851854</v>
      </c>
      <c r="U56" s="158"/>
      <c r="V56" s="159">
        <v>38.520786562287959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-408.47638453055743</v>
      </c>
      <c r="AF56" s="155">
        <f t="shared" si="32"/>
        <v>0.88653433763040068</v>
      </c>
      <c r="AG56" s="307">
        <f>AF72</f>
        <v>0.89976088458826575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2176</v>
      </c>
      <c r="G57" s="102">
        <f t="shared" si="33"/>
        <v>78096.639999999999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3192.088751619372</v>
      </c>
      <c r="N57" s="105">
        <f t="shared" si="27"/>
        <v>177.338263978854</v>
      </c>
      <c r="O57" s="107">
        <f t="shared" si="28"/>
        <v>0</v>
      </c>
      <c r="P57" s="108">
        <f t="shared" si="29"/>
        <v>-22.661736021145998</v>
      </c>
      <c r="Q57" s="109">
        <f t="shared" si="30"/>
        <v>0.88669131989426997</v>
      </c>
      <c r="R57" s="303"/>
      <c r="S57" s="46">
        <v>0.23819444444444443</v>
      </c>
      <c r="T57" s="47">
        <v>0.26659722222222221</v>
      </c>
      <c r="U57" s="110">
        <v>5</v>
      </c>
      <c r="V57" s="111">
        <v>40.901118408366898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-407.91124838062797</v>
      </c>
      <c r="AF57" s="109">
        <f t="shared" si="32"/>
        <v>0.88669131989426997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2154</v>
      </c>
      <c r="G58" s="102">
        <f t="shared" si="33"/>
        <v>79116.42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3192.8765886142123</v>
      </c>
      <c r="N58" s="105">
        <f t="shared" si="27"/>
        <v>152.04174231496251</v>
      </c>
      <c r="O58" s="107">
        <f t="shared" si="28"/>
        <v>0</v>
      </c>
      <c r="P58" s="108">
        <f t="shared" si="29"/>
        <v>-19.386829113608911</v>
      </c>
      <c r="Q58" s="109">
        <f t="shared" si="30"/>
        <v>0.88691016350394802</v>
      </c>
      <c r="R58" s="303"/>
      <c r="S58" s="46">
        <v>0.26944444444444443</v>
      </c>
      <c r="T58" s="47">
        <v>0.29754629629629631</v>
      </c>
      <c r="U58" s="110">
        <v>5</v>
      </c>
      <c r="V58" s="111">
        <v>40.477605824437255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-407.12341138578768</v>
      </c>
      <c r="AF58" s="109">
        <f t="shared" si="32"/>
        <v>0.88691016350394791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1355</v>
      </c>
      <c r="G59" s="102">
        <f t="shared" si="33"/>
        <v>59565.8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3267.7170040511478</v>
      </c>
      <c r="N59" s="105">
        <f t="shared" si="27"/>
        <v>142.07465235004992</v>
      </c>
      <c r="O59" s="107">
        <f t="shared" si="28"/>
        <v>0</v>
      </c>
      <c r="P59" s="108">
        <f t="shared" si="29"/>
        <v>-14.447086780384865</v>
      </c>
      <c r="Q59" s="109">
        <f t="shared" si="30"/>
        <v>0.90769916779198556</v>
      </c>
      <c r="R59" s="303"/>
      <c r="S59" s="46">
        <v>0.30069444444444443</v>
      </c>
      <c r="T59" s="47">
        <v>0.31796296296296295</v>
      </c>
      <c r="U59" s="110">
        <v>4.5333333333332959</v>
      </c>
      <c r="V59" s="111">
        <v>24.879755468178068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-332.2829959488522</v>
      </c>
      <c r="AF59" s="199">
        <f t="shared" si="32"/>
        <v>0.90769916779198545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1085</v>
      </c>
      <c r="G60" s="102">
        <f t="shared" si="33"/>
        <v>50919.05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3265.450805952697</v>
      </c>
      <c r="N60" s="105">
        <f t="shared" si="27"/>
        <v>141.97612199794335</v>
      </c>
      <c r="O60" s="107">
        <f t="shared" si="28"/>
        <v>0</v>
      </c>
      <c r="P60" s="108">
        <f t="shared" si="29"/>
        <v>-14.545617132491429</v>
      </c>
      <c r="Q60" s="109">
        <f t="shared" si="30"/>
        <v>0.90706966832019364</v>
      </c>
      <c r="R60" s="303"/>
      <c r="S60" s="46">
        <v>0.3208333333333333</v>
      </c>
      <c r="T60" s="47">
        <v>0.33467592592592588</v>
      </c>
      <c r="U60" s="110">
        <v>5</v>
      </c>
      <c r="V60" s="111">
        <v>19.935991649706398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-334.54919404730299</v>
      </c>
      <c r="AF60" s="199">
        <f t="shared" si="32"/>
        <v>0.90706966832019364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3225</v>
      </c>
      <c r="G61" s="120">
        <f t="shared" si="33"/>
        <v>118454.24999999999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3265.8567104351823</v>
      </c>
      <c r="N61" s="105">
        <f t="shared" si="27"/>
        <v>171.88719528606222</v>
      </c>
      <c r="O61" s="107">
        <f t="shared" si="28"/>
        <v>0</v>
      </c>
      <c r="P61" s="108">
        <f t="shared" si="29"/>
        <v>-17.586488924464106</v>
      </c>
      <c r="Q61" s="109">
        <f t="shared" si="30"/>
        <v>0.9071824195653283</v>
      </c>
      <c r="R61" s="303"/>
      <c r="S61" s="46">
        <v>0.33819444444444441</v>
      </c>
      <c r="T61" s="119">
        <v>0.37932870370370364</v>
      </c>
      <c r="U61" s="110">
        <v>5.066666666666686</v>
      </c>
      <c r="V61" s="111">
        <v>59.249384512713583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-334.14328956481768</v>
      </c>
      <c r="AF61" s="199">
        <f t="shared" si="32"/>
        <v>0.90718241956532841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4796</v>
      </c>
      <c r="G62" s="120">
        <f t="shared" si="33"/>
        <v>184550.08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</v>
      </c>
      <c r="N62" s="105">
        <f t="shared" si="27"/>
        <v>163.44</v>
      </c>
      <c r="O62" s="122">
        <f t="shared" si="28"/>
        <v>1</v>
      </c>
      <c r="P62" s="123">
        <f t="shared" si="29"/>
        <v>-26.033684210526332</v>
      </c>
      <c r="Q62" s="124">
        <f t="shared" si="30"/>
        <v>0.86259999999999992</v>
      </c>
      <c r="R62" s="303"/>
      <c r="S62" s="46">
        <v>0.38263888888888886</v>
      </c>
      <c r="T62" s="119">
        <v>0.44376157407407402</v>
      </c>
      <c r="U62" s="110">
        <v>4.766666666666719</v>
      </c>
      <c r="V62" s="111">
        <v>88.03230543318648</v>
      </c>
      <c r="W62" s="112">
        <v>0.44376157407407402</v>
      </c>
      <c r="X62" s="115">
        <v>0.48333333333333328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-331.19999999999982</v>
      </c>
      <c r="AF62" s="199">
        <f t="shared" si="32"/>
        <v>0.90800000000000003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6126</v>
      </c>
      <c r="G63" s="120">
        <f t="shared" si="33"/>
        <v>231562.8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3268.8</v>
      </c>
      <c r="N63" s="105">
        <f t="shared" si="27"/>
        <v>155.65714285714287</v>
      </c>
      <c r="O63" s="122">
        <f t="shared" si="28"/>
        <v>1</v>
      </c>
      <c r="P63" s="123">
        <f t="shared" si="29"/>
        <v>-24.342857142857127</v>
      </c>
      <c r="Q63" s="124">
        <f t="shared" si="30"/>
        <v>0.86476190476190484</v>
      </c>
      <c r="R63" s="303"/>
      <c r="S63" s="46">
        <v>0.48333333333333328</v>
      </c>
      <c r="T63" s="119">
        <v>0.56141203703703701</v>
      </c>
      <c r="U63" s="110">
        <v>56.983333333333341</v>
      </c>
      <c r="V63" s="111">
        <v>112.44493392070484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-331.19999999999982</v>
      </c>
      <c r="AF63" s="199">
        <f t="shared" si="32"/>
        <v>0.90800000000000003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3239.1391845177568</v>
      </c>
      <c r="N72" s="137">
        <f>M72/L72</f>
        <v>158.97615629535002</v>
      </c>
      <c r="O72" s="138">
        <f>L72-I72</f>
        <v>0.25</v>
      </c>
      <c r="P72" s="139">
        <f>N72-K72</f>
        <v>-19.905831282289739</v>
      </c>
      <c r="Q72" s="140">
        <f>N72/K72</f>
        <v>0.88872087373442199</v>
      </c>
      <c r="R72" s="304"/>
      <c r="S72" s="141">
        <v>0.20833333333333334</v>
      </c>
      <c r="T72" s="142">
        <v>0.56141203703703701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-360.8608154822432</v>
      </c>
      <c r="AF72" s="140">
        <f>M72/J72</f>
        <v>0.89976088458826575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1286</v>
      </c>
      <c r="G73" s="120">
        <f t="shared" ref="G73:G74" si="39">E73*F73</f>
        <v>30285.3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2257.9414425921818</v>
      </c>
      <c r="N73" s="105">
        <f>M73/L73</f>
        <v>376.32357376536362</v>
      </c>
      <c r="O73" s="107">
        <f>L73-I73</f>
        <v>0</v>
      </c>
      <c r="P73" s="108">
        <f>N73-K73</f>
        <v>-40.343092901303066</v>
      </c>
      <c r="Q73" s="109">
        <f>N73/K73</f>
        <v>0.9031765770368726</v>
      </c>
      <c r="R73" s="302">
        <f>Q89</f>
        <v>0.90487307415331664</v>
      </c>
      <c r="S73" s="46">
        <v>0.40833333333333327</v>
      </c>
      <c r="T73" s="119">
        <v>0.43206018518518513</v>
      </c>
      <c r="U73" s="110">
        <v>4.5999999999999996</v>
      </c>
      <c r="V73" s="111">
        <v>34.172719692596679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-242.05855740781817</v>
      </c>
      <c r="AF73" s="155">
        <f>M73/J73</f>
        <v>0.90317657703687271</v>
      </c>
      <c r="AG73" s="307">
        <f>AF89</f>
        <v>0.90487307415331675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1284</v>
      </c>
      <c r="G74" s="120">
        <f t="shared" si="39"/>
        <v>34732.200000000004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2965.890814494916</v>
      </c>
      <c r="N74" s="105">
        <f>M74/L74</f>
        <v>593.17816289898315</v>
      </c>
      <c r="O74" s="122">
        <f>L74-I74</f>
        <v>0</v>
      </c>
      <c r="P74" s="123">
        <f>N74-K74</f>
        <v>-61.421837101016877</v>
      </c>
      <c r="Q74" s="124">
        <f>N74/K74</f>
        <v>0.90616890146499107</v>
      </c>
      <c r="R74" s="303"/>
      <c r="S74" s="46">
        <v>0.43541666666666656</v>
      </c>
      <c r="T74" s="119">
        <v>0.45344907407407398</v>
      </c>
      <c r="U74" s="110">
        <v>4.8333333333332629</v>
      </c>
      <c r="V74" s="111">
        <v>25.975332478016298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-307.10918550508404</v>
      </c>
      <c r="AF74" s="109">
        <f>M74/J74</f>
        <v>0.90616890146499107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2611.9161285435489</v>
      </c>
      <c r="N89" s="137">
        <f>M89/L89</f>
        <v>474.89384155337251</v>
      </c>
      <c r="O89" s="138">
        <f>L89-I89</f>
        <v>0</v>
      </c>
      <c r="P89" s="139">
        <f>N89-K89</f>
        <v>-49.924340264809359</v>
      </c>
      <c r="Q89" s="140">
        <f>N89/K89</f>
        <v>0.90487307415331664</v>
      </c>
      <c r="R89" s="304"/>
      <c r="S89" s="141">
        <v>0.25</v>
      </c>
      <c r="T89" s="142">
        <v>0.45344907407407398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-274.58387145645111</v>
      </c>
      <c r="AF89" s="140">
        <f>M89/J89</f>
        <v>0.90487307415331675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2229</v>
      </c>
      <c r="G90" s="147">
        <f t="shared" ref="G90:G91" si="43">E90*F90</f>
        <v>34571.79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3703.9493740985622</v>
      </c>
      <c r="N90" s="151">
        <f>M90/L90</f>
        <v>617.3248956830937</v>
      </c>
      <c r="O90" s="153">
        <f>L90-I90</f>
        <v>0</v>
      </c>
      <c r="P90" s="154">
        <f>N90-K90</f>
        <v>-82.6751043169063</v>
      </c>
      <c r="Q90" s="155">
        <f>N90/K90</f>
        <v>0.88189270811870524</v>
      </c>
      <c r="R90" s="302">
        <f>Q106</f>
        <v>0.88170564071253921</v>
      </c>
      <c r="S90" s="156">
        <v>0.25</v>
      </c>
      <c r="T90" s="157">
        <v>0.27506944444444442</v>
      </c>
      <c r="U90" s="158"/>
      <c r="V90" s="159">
        <v>36.107404959482899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-496.0506259014378</v>
      </c>
      <c r="AF90" s="155">
        <f>M90/J90</f>
        <v>0.88189270811870524</v>
      </c>
      <c r="AG90" s="307">
        <f>AF106</f>
        <v>0.88170564071253921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2297</v>
      </c>
      <c r="G91" s="102">
        <f t="shared" si="43"/>
        <v>34477.97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3702.3780078867667</v>
      </c>
      <c r="N91" s="105">
        <f>M91/L91</f>
        <v>617.06300131446108</v>
      </c>
      <c r="O91" s="107">
        <f>L91-I91</f>
        <v>0</v>
      </c>
      <c r="P91" s="108">
        <f>N91-K91</f>
        <v>-82.936998685538924</v>
      </c>
      <c r="Q91" s="109">
        <f>N91/K91</f>
        <v>0.88151857330637295</v>
      </c>
      <c r="R91" s="303"/>
      <c r="S91" s="46">
        <v>0.27916666666666667</v>
      </c>
      <c r="T91" s="47">
        <v>0.30501157407407409</v>
      </c>
      <c r="U91" s="110">
        <v>5.900000000000043</v>
      </c>
      <c r="V91" s="111">
        <v>37.224724138490799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-497.62199211323332</v>
      </c>
      <c r="AF91" s="109">
        <f>M91/J91</f>
        <v>0.88151857330637307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3703.1636909926647</v>
      </c>
      <c r="N106" s="137">
        <f>M106/L106</f>
        <v>617.19394849877744</v>
      </c>
      <c r="O106" s="138">
        <f>L106-I106</f>
        <v>0</v>
      </c>
      <c r="P106" s="139">
        <f>N106-K106</f>
        <v>-82.806051501222555</v>
      </c>
      <c r="Q106" s="140">
        <f>N106/K106</f>
        <v>0.88170564071253921</v>
      </c>
      <c r="R106" s="304"/>
      <c r="S106" s="141">
        <v>0.25</v>
      </c>
      <c r="T106" s="142">
        <v>0.30501157407407409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-496.83630900733533</v>
      </c>
      <c r="AF106" s="140">
        <f>M106/J106</f>
        <v>0.88170564071253921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1053</v>
      </c>
      <c r="G107" s="147">
        <f t="shared" ref="G107:G109" si="47">E107*F107</f>
        <v>61253.01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0.94947857142857139</v>
      </c>
      <c r="S107" s="156">
        <v>0.70833333333333337</v>
      </c>
      <c r="T107" s="157">
        <v>0.73266203703703703</v>
      </c>
      <c r="U107" s="158"/>
      <c r="V107" s="159">
        <v>35.041597337770384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1219</v>
      </c>
      <c r="G108" s="102">
        <f t="shared" si="47"/>
        <v>61766.73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1801.4</v>
      </c>
      <c r="N108" s="105">
        <f>M108/L108</f>
        <v>94.810526315789474</v>
      </c>
      <c r="O108" s="107">
        <f>L108-I108</f>
        <v>-1</v>
      </c>
      <c r="P108" s="108">
        <f>N108-K108</f>
        <v>-5.189473684210526</v>
      </c>
      <c r="Q108" s="109">
        <f>N108/K108</f>
        <v>0.94810526315789478</v>
      </c>
      <c r="R108" s="303"/>
      <c r="S108" s="46">
        <v>0.7368055555555556</v>
      </c>
      <c r="T108" s="47">
        <v>0.76500000000000001</v>
      </c>
      <c r="U108" s="110">
        <v>5.9666666666667467</v>
      </c>
      <c r="V108" s="111">
        <v>40.601754191184632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-198.59999999999991</v>
      </c>
      <c r="AF108" s="109">
        <f>M108/J108</f>
        <v>0.90070000000000006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1132</v>
      </c>
      <c r="G109" s="102">
        <f t="shared" si="47"/>
        <v>64863.6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1802.8</v>
      </c>
      <c r="N109" s="105">
        <f>M109/L109</f>
        <v>90.14</v>
      </c>
      <c r="O109" s="107">
        <f>L109-I109</f>
        <v>-1</v>
      </c>
      <c r="P109" s="108">
        <f>N109-K109</f>
        <v>-5.0980952380952402</v>
      </c>
      <c r="Q109" s="109">
        <f>N109/K109</f>
        <v>0.94647000000000003</v>
      </c>
      <c r="R109" s="303"/>
      <c r="S109" s="46">
        <v>0.76875000000000004</v>
      </c>
      <c r="T109" s="47">
        <v>0.7949074074074074</v>
      </c>
      <c r="U109" s="110">
        <v>5.4000000000000448</v>
      </c>
      <c r="V109" s="111">
        <v>37.67472820057688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-197.20000000000005</v>
      </c>
      <c r="AF109" s="109">
        <f>M109/J109</f>
        <v>0.90139999999999998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0.7949074074074074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1444</v>
      </c>
      <c r="G124" s="147">
        <f t="shared" ref="G124:G126" si="55">E124*F124</f>
        <v>68734.400000000009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1809.0014667902751</v>
      </c>
      <c r="N124" s="151">
        <f>M124/L124</f>
        <v>78.652237686533695</v>
      </c>
      <c r="O124" s="153">
        <f>L124-I124</f>
        <v>0</v>
      </c>
      <c r="P124" s="154">
        <f>N124-K124</f>
        <v>-8.3042840525967421</v>
      </c>
      <c r="Q124" s="155">
        <f>N124/K124</f>
        <v>0.90450073339513748</v>
      </c>
      <c r="R124" s="302">
        <f>Q140</f>
        <v>0.9027851557529466</v>
      </c>
      <c r="S124" s="156">
        <v>0.70833333333333337</v>
      </c>
      <c r="T124" s="157">
        <v>0.7415856481481482</v>
      </c>
      <c r="U124" s="158"/>
      <c r="V124" s="159">
        <v>47.893825179548365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-190.99853320972488</v>
      </c>
      <c r="AF124" s="155">
        <f>M124/J124</f>
        <v>0.90450073339513759</v>
      </c>
      <c r="AG124" s="374">
        <f>AF140</f>
        <v>0.90278515575294671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1233</v>
      </c>
      <c r="G125" s="102">
        <f t="shared" si="55"/>
        <v>70120.709999999992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1807.0791094481863</v>
      </c>
      <c r="N125" s="105">
        <f>M125/L125</f>
        <v>78.568656932529834</v>
      </c>
      <c r="O125" s="107">
        <f>L125-I125</f>
        <v>0</v>
      </c>
      <c r="P125" s="108">
        <f>N125-K125</f>
        <v>-8.3878648066006036</v>
      </c>
      <c r="Q125" s="109">
        <f>N125/K125</f>
        <v>0.90353955472409309</v>
      </c>
      <c r="R125" s="303"/>
      <c r="S125" s="46">
        <v>0.74513888888888891</v>
      </c>
      <c r="T125" s="47">
        <v>0.77356481481481487</v>
      </c>
      <c r="U125" s="110">
        <v>5.1166666666666138</v>
      </c>
      <c r="V125" s="111">
        <v>40.938993546658118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-192.92089055181373</v>
      </c>
      <c r="AF125" s="109">
        <f>M125/J125</f>
        <v>0.90353955472409309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1615</v>
      </c>
      <c r="G126" s="102">
        <f t="shared" si="55"/>
        <v>91715.85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03"/>
      <c r="S126" s="46">
        <v>0.77638888888888891</v>
      </c>
      <c r="T126" s="47">
        <v>0.81374999999999997</v>
      </c>
      <c r="U126" s="110">
        <v>5</v>
      </c>
      <c r="V126" s="111">
        <v>53.814487551238983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1805.5703115058934</v>
      </c>
      <c r="N140" s="137">
        <f>M140/L140</f>
        <v>78.50305702199536</v>
      </c>
      <c r="O140" s="138">
        <f>L140-I140</f>
        <v>0</v>
      </c>
      <c r="P140" s="139">
        <f>N140-K140</f>
        <v>-8.453464717135077</v>
      </c>
      <c r="Q140" s="140">
        <f>N140/K140</f>
        <v>0.9027851557529466</v>
      </c>
      <c r="R140" s="304"/>
      <c r="S140" s="141">
        <v>0.70833333333333337</v>
      </c>
      <c r="T140" s="142">
        <v>0.81374999999999997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-194.42968849410659</v>
      </c>
      <c r="AF140" s="140">
        <f>M140/J140</f>
        <v>0.90278515575294671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47" priority="2" operator="greaterThan">
      <formula>0</formula>
    </cfRule>
  </conditionalFormatting>
  <conditionalFormatting sqref="P5:P140 AE5:AE140">
    <cfRule type="cellIs" dxfId="446" priority="5" operator="lessThan">
      <formula>0</formula>
    </cfRule>
  </conditionalFormatting>
  <conditionalFormatting sqref="Q5:Q140 AF5:AF140">
    <cfRule type="cellIs" dxfId="445" priority="3" operator="greaterThan">
      <formula>1</formula>
    </cfRule>
    <cfRule type="cellIs" dxfId="444" priority="4" operator="lessThan">
      <formula>0.8</formula>
    </cfRule>
  </conditionalFormatting>
  <conditionalFormatting sqref="AG5 R5:R140 AG107:AG124">
    <cfRule type="cellIs" dxfId="443" priority="6" operator="lessThan">
      <formula>0.8</formula>
    </cfRule>
  </conditionalFormatting>
  <conditionalFormatting sqref="AG22">
    <cfRule type="cellIs" dxfId="442" priority="11" operator="lessThan">
      <formula>0.8</formula>
    </cfRule>
  </conditionalFormatting>
  <conditionalFormatting sqref="AG37">
    <cfRule type="cellIs" dxfId="441" priority="10" operator="lessThan">
      <formula>0.8</formula>
    </cfRule>
  </conditionalFormatting>
  <conditionalFormatting sqref="AG39:AG74">
    <cfRule type="cellIs" dxfId="440" priority="8" operator="lessThan">
      <formula>0.8</formula>
    </cfRule>
  </conditionalFormatting>
  <conditionalFormatting sqref="AG80:AG88">
    <cfRule type="cellIs" dxfId="439" priority="9" operator="lessThan">
      <formula>0.8</formula>
    </cfRule>
  </conditionalFormatting>
  <conditionalFormatting sqref="AG90:AG95">
    <cfRule type="cellIs" dxfId="438" priority="7" operator="lessThan">
      <formula>0.8</formula>
    </cfRule>
  </conditionalFormatting>
  <conditionalFormatting sqref="AG139">
    <cfRule type="cellIs" dxfId="437" priority="1" operator="lessThan">
      <formula>0.8</formula>
    </cfRule>
  </conditionalFormatting>
  <dataValidations count="1">
    <dataValidation type="list" allowBlank="1" showInputMessage="1" showErrorMessage="1" sqref="AA5:AB140" xr:uid="{3B606863-0837-45FB-BE44-FEE7E22A538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6480-6497-4B84-BA1A-04A9B5104CAE}">
  <sheetPr>
    <tabColor theme="8" tint="0.59999389629810485"/>
  </sheetPr>
  <dimension ref="B1:AR42"/>
  <sheetViews>
    <sheetView zoomScale="70" zoomScaleNormal="70" workbookViewId="0">
      <selection activeCell="S19" sqref="S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254</v>
      </c>
      <c r="D3" s="278"/>
      <c r="E3" s="3" t="s">
        <v>2</v>
      </c>
      <c r="F3" s="279">
        <f>'0819(18度C)'!D1+'0819(4度C)'!D1</f>
        <v>188974</v>
      </c>
      <c r="G3" s="280"/>
      <c r="H3" s="3" t="s">
        <v>3</v>
      </c>
      <c r="I3" s="281">
        <f>'0819(18度C)'!F1+'0819(4度C)'!F1</f>
        <v>5965361.7000000011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500.78257580792126</v>
      </c>
      <c r="F6" s="254" t="e">
        <f>AVERAGE(#REF!,D14:K14)</f>
        <v>#REF!</v>
      </c>
      <c r="G6" s="255">
        <f>AVERAGE(D14:K14)</f>
        <v>279.86465962525898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'0819(4度C)'!Y2</f>
        <v>0</v>
      </c>
      <c r="P6" s="244">
        <f>'0819(4度C)'!Z2</f>
        <v>0</v>
      </c>
      <c r="Q6" s="244">
        <f>'0819(4度C)'!AC2</f>
        <v>42</v>
      </c>
      <c r="R6" s="244">
        <f>'0819(4度C)'!AD2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450.85113187298828</v>
      </c>
      <c r="F7" s="250" t="e">
        <f>AVERAGE(#REF!,D15:K15)</f>
        <v>#REF!</v>
      </c>
      <c r="G7" s="251">
        <f>AVERAGE(D15:K15)</f>
        <v>247.01469755844792</v>
      </c>
      <c r="H7" s="252"/>
      <c r="I7" s="251">
        <f>AVERAGE(L15:O15)</f>
        <v>87.544929132115684</v>
      </c>
      <c r="J7" s="252"/>
      <c r="K7" s="251">
        <f>AVERAGE(D33:O33)</f>
        <v>673.52263143717005</v>
      </c>
      <c r="L7" s="252"/>
      <c r="M7" s="251">
        <f>AVERAGE(P33:X33)</f>
        <v>715.58738515105301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0.90007590515081615</v>
      </c>
      <c r="F8" s="258" t="e">
        <f>AVERAGE(D16:K16,#REF!)</f>
        <v>#REF!</v>
      </c>
      <c r="G8" s="236">
        <f>AVERAGE(D16:K16)</f>
        <v>0.88882966670772934</v>
      </c>
      <c r="H8" s="237"/>
      <c r="I8" s="236">
        <f>AVERAGE(L16:O16)</f>
        <v>0.92629942311456848</v>
      </c>
      <c r="J8" s="237"/>
      <c r="K8" s="236">
        <f>AVERAGE(D34:O34)</f>
        <v>0.90004914814337234</v>
      </c>
      <c r="L8" s="237"/>
      <c r="M8" s="236">
        <f>AVERAGE(P34:X34)</f>
        <v>0.90386026084101401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85.365853658536594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76.959876725696247</v>
      </c>
      <c r="F15" s="35">
        <v>94.711940203739928</v>
      </c>
      <c r="G15" s="35">
        <v>74.58511276960057</v>
      </c>
      <c r="H15" s="35">
        <v>158.93905955282349</v>
      </c>
      <c r="I15" s="35">
        <v>474.89219609882713</v>
      </c>
      <c r="J15" s="35">
        <v>602.00000000000011</v>
      </c>
      <c r="K15" s="36" t="s">
        <v>42</v>
      </c>
      <c r="L15" s="34" t="s">
        <v>42</v>
      </c>
      <c r="M15" s="205">
        <v>96.560714285714269</v>
      </c>
      <c r="N15" s="35">
        <v>78.529143978517098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0.90279855389759056</v>
      </c>
      <c r="F16" s="42">
        <f t="shared" si="0"/>
        <v>0.90308469382604672</v>
      </c>
      <c r="G16" s="42">
        <f t="shared" si="0"/>
        <v>0.8737113210153209</v>
      </c>
      <c r="H16" s="42">
        <f t="shared" si="0"/>
        <v>0.888513492639048</v>
      </c>
      <c r="I16" s="42">
        <f t="shared" si="0"/>
        <v>0.90486993886836964</v>
      </c>
      <c r="J16" s="42">
        <f t="shared" si="0"/>
        <v>0.86000000000000021</v>
      </c>
      <c r="K16" s="43" t="s">
        <v>42</v>
      </c>
      <c r="L16" s="41" t="s">
        <v>42</v>
      </c>
      <c r="M16" s="44">
        <f>M15/M14</f>
        <v>0.94951369047619028</v>
      </c>
      <c r="N16" s="42">
        <f>N15/N14</f>
        <v>0.90308515575294657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0.41319444444444436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0.58826388888888881</v>
      </c>
      <c r="F18" s="47">
        <v>0.51736111111111105</v>
      </c>
      <c r="G18" s="47">
        <v>0.63444444444444437</v>
      </c>
      <c r="H18" s="47">
        <v>0.57901620370370366</v>
      </c>
      <c r="I18" s="47">
        <v>0.4568287037037036</v>
      </c>
      <c r="J18" s="47">
        <v>0.30627314814814816</v>
      </c>
      <c r="K18" s="47" t="s">
        <v>42</v>
      </c>
      <c r="L18" s="46" t="s">
        <v>42</v>
      </c>
      <c r="M18" s="48">
        <v>0.82515046296296291</v>
      </c>
      <c r="N18" s="47">
        <v>0.83377314814814807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5</v>
      </c>
      <c r="G21" s="51">
        <v>12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23.428571428571427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287.43637471771041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756.76743183642736</v>
      </c>
      <c r="N33" s="35">
        <v>850.58676533435425</v>
      </c>
      <c r="O33" s="35">
        <v>799.299953860188</v>
      </c>
      <c r="P33" s="34">
        <v>438.62345640956465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650.40637065763633</v>
      </c>
      <c r="W33" s="35">
        <v>997.69572290165036</v>
      </c>
      <c r="X33" s="37">
        <v>775.62399063536088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0.87827781163744856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0.91729385677142705</v>
      </c>
      <c r="N34" s="42">
        <f>N33/N32</f>
        <v>0.90400525784327501</v>
      </c>
      <c r="O34" s="42">
        <f>O33/O32</f>
        <v>0.90061966632133861</v>
      </c>
      <c r="P34" s="41">
        <f>P33/P32</f>
        <v>0.89349222601948353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0.91723975349153852</v>
      </c>
      <c r="W34" s="42">
        <f>W33/W32</f>
        <v>0.90699611172877304</v>
      </c>
      <c r="X34" s="45">
        <f>X33/X32</f>
        <v>0.89771295212426039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0.32500000000000001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0.73819444444444438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0.40924768518518512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0.41818287037037039</v>
      </c>
      <c r="N36" s="47">
        <v>0.52871527777777794</v>
      </c>
      <c r="O36" s="47">
        <v>0.49695601851851856</v>
      </c>
      <c r="P36" s="46">
        <v>0.75673611111111116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0.87059027777777787</v>
      </c>
      <c r="W36" s="47">
        <v>1.107199074074074</v>
      </c>
      <c r="X36" s="49">
        <v>1.1073726851851846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1C78-DC04-444B-B201-CA8B76370EF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Q42" sqref="Q42"/>
      <selection pane="bottomLeft" activeCell="Q42" sqref="Q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104783</v>
      </c>
      <c r="E1" s="87" t="s">
        <v>3</v>
      </c>
      <c r="F1" s="88">
        <f>SUM(G5:G140)</f>
        <v>2064417.3199999996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46253</v>
      </c>
      <c r="B2" s="348"/>
      <c r="C2" s="91" t="s">
        <v>40</v>
      </c>
      <c r="D2" s="92">
        <f>AVERAGE(N21,N38,N55,N72,N89,N106,N123,N140)</f>
        <v>694.55500829411164</v>
      </c>
      <c r="E2" s="92" t="s">
        <v>91</v>
      </c>
      <c r="F2" s="93">
        <f>F1/D1</f>
        <v>19.701834457879613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1871</v>
      </c>
      <c r="G5" s="147">
        <f t="shared" ref="G5:G9" si="0">E5*F5</f>
        <v>47972.44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3217.6095511531835</v>
      </c>
      <c r="N5" s="151">
        <f>M5/L5</f>
        <v>321.76095511531832</v>
      </c>
      <c r="O5" s="153">
        <f>L5-I5</f>
        <v>0</v>
      </c>
      <c r="P5" s="154">
        <f>N5-K5</f>
        <v>-38.239044884681675</v>
      </c>
      <c r="Q5" s="155">
        <f>N5/K5</f>
        <v>0.89378043087588421</v>
      </c>
      <c r="R5" s="302">
        <f>Q21</f>
        <v>0.87827781163744856</v>
      </c>
      <c r="S5" s="156">
        <v>0.25</v>
      </c>
      <c r="T5" s="157">
        <v>0.27422453703703703</v>
      </c>
      <c r="U5" s="158"/>
      <c r="V5" s="159">
        <v>34.889254962512865</v>
      </c>
      <c r="W5" s="160"/>
      <c r="X5" s="161"/>
      <c r="Y5" s="305"/>
      <c r="Z5" s="306"/>
      <c r="AA5" s="114">
        <f>M5-J5</f>
        <v>-382.39044884681653</v>
      </c>
      <c r="AB5" s="155">
        <f>M5/J5</f>
        <v>0.89378043087588432</v>
      </c>
      <c r="AC5" s="307">
        <f>AB21</f>
        <v>0.87827781163744856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3025</v>
      </c>
      <c r="G6" s="102">
        <f t="shared" si="0"/>
        <v>89298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3157.8918846915053</v>
      </c>
      <c r="N6" s="105">
        <f>M6/L6</f>
        <v>287.08108042650048</v>
      </c>
      <c r="O6" s="107">
        <f>L6-I6</f>
        <v>0</v>
      </c>
      <c r="P6" s="108">
        <f>N6-K6</f>
        <v>-40.191646846226774</v>
      </c>
      <c r="Q6" s="109">
        <f>N6/K6</f>
        <v>0.87719219019208483</v>
      </c>
      <c r="R6" s="303"/>
      <c r="S6" s="46">
        <v>0.27708333333333335</v>
      </c>
      <c r="T6" s="47">
        <v>0.31699074074074074</v>
      </c>
      <c r="U6" s="110">
        <v>5</v>
      </c>
      <c r="V6" s="111">
        <v>57.475051910376202</v>
      </c>
      <c r="W6" s="112"/>
      <c r="X6" s="115"/>
      <c r="Y6" s="294"/>
      <c r="Z6" s="295"/>
      <c r="AA6" s="116">
        <f>M6-J6</f>
        <v>-442.10811530849469</v>
      </c>
      <c r="AB6" s="109">
        <f>M6/J6</f>
        <v>0.87719219019208483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3537</v>
      </c>
      <c r="G7" s="102">
        <f t="shared" si="0"/>
        <v>105579.45000000001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3157.0284917624131</v>
      </c>
      <c r="N7" s="105">
        <f>M7/L7</f>
        <v>287.00259016021937</v>
      </c>
      <c r="O7" s="107">
        <f>L7-I7</f>
        <v>0</v>
      </c>
      <c r="P7" s="108">
        <f>N7-K7</f>
        <v>-40.270137112507882</v>
      </c>
      <c r="Q7" s="109">
        <f>N7/K7</f>
        <v>0.87695235882289257</v>
      </c>
      <c r="R7" s="303"/>
      <c r="S7" s="46">
        <v>0.3208333333333333</v>
      </c>
      <c r="T7" s="47">
        <v>0.36751157407407403</v>
      </c>
      <c r="U7" s="110">
        <v>5.5333333333332924</v>
      </c>
      <c r="V7" s="111">
        <v>67.22143957640624</v>
      </c>
      <c r="W7" s="112"/>
      <c r="X7" s="115"/>
      <c r="Y7" s="294"/>
      <c r="Z7" s="295"/>
      <c r="AA7" s="116">
        <f>M7-J7</f>
        <v>-442.97150823758693</v>
      </c>
      <c r="AB7" s="109">
        <f>M7/J7</f>
        <v>0.87695235882289246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1218</v>
      </c>
      <c r="G8" s="102">
        <f t="shared" si="0"/>
        <v>36540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3156.3553050102259</v>
      </c>
      <c r="N8" s="105">
        <f>M8/L8</f>
        <v>286.94139136456602</v>
      </c>
      <c r="O8" s="107">
        <f>L8-I8</f>
        <v>0</v>
      </c>
      <c r="P8" s="108">
        <f>N8-K8</f>
        <v>-40.331335908161236</v>
      </c>
      <c r="Q8" s="109">
        <f>N8/K8</f>
        <v>0.87676536250284065</v>
      </c>
      <c r="R8" s="303"/>
      <c r="S8" s="46">
        <v>0.37083333333333329</v>
      </c>
      <c r="T8" s="47">
        <v>0.3869097222222222</v>
      </c>
      <c r="U8" s="110">
        <v>4.783333333333335</v>
      </c>
      <c r="V8" s="111">
        <v>23.153286920517726</v>
      </c>
      <c r="W8" s="112"/>
      <c r="X8" s="115"/>
      <c r="Y8" s="294"/>
      <c r="Z8" s="295"/>
      <c r="AA8" s="116">
        <f>M8-J8</f>
        <v>-443.64469498977405</v>
      </c>
      <c r="AB8" s="109">
        <f>M8/J8</f>
        <v>0.87676536250284054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1369</v>
      </c>
      <c r="G9" s="102">
        <f t="shared" si="0"/>
        <v>39112.33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3120.1153768567456</v>
      </c>
      <c r="N9" s="105">
        <f>M9/L9</f>
        <v>260.00961473806211</v>
      </c>
      <c r="O9" s="107">
        <f>L9-I9</f>
        <v>0</v>
      </c>
      <c r="P9" s="108">
        <f>N9-K9</f>
        <v>-39.990385261937888</v>
      </c>
      <c r="Q9" s="109">
        <f>N9/K9</f>
        <v>0.86669871579354041</v>
      </c>
      <c r="R9" s="303"/>
      <c r="S9" s="46">
        <v>0.39097222222222217</v>
      </c>
      <c r="T9" s="47">
        <v>0.40924768518518512</v>
      </c>
      <c r="U9" s="110">
        <v>5.8499999999999552</v>
      </c>
      <c r="V9" s="111">
        <v>26.325949549580169</v>
      </c>
      <c r="W9" s="112"/>
      <c r="X9" s="115"/>
      <c r="Y9" s="294"/>
      <c r="Z9" s="295"/>
      <c r="AA9" s="116">
        <f>M9-J9</f>
        <v>-479.88462314325443</v>
      </c>
      <c r="AB9" s="109">
        <f>M9/J9</f>
        <v>0.86669871579354041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3161.8001218948148</v>
      </c>
      <c r="N21" s="137">
        <f>M21/L21</f>
        <v>287.43637471771041</v>
      </c>
      <c r="O21" s="138">
        <f>L21-I21</f>
        <v>0</v>
      </c>
      <c r="P21" s="139">
        <f>N21-K21</f>
        <v>-39.836352555016845</v>
      </c>
      <c r="Q21" s="140">
        <f>N21/K21</f>
        <v>0.87827781163744856</v>
      </c>
      <c r="R21" s="304"/>
      <c r="S21" s="141">
        <f>S5</f>
        <v>0.25</v>
      </c>
      <c r="T21" s="142">
        <f>INDEX(T5:T20,COUNTA(T5:T20))</f>
        <v>0.40924768518518512</v>
      </c>
      <c r="U21" s="143"/>
      <c r="V21" s="165"/>
      <c r="W21" s="166"/>
      <c r="X21" s="137"/>
      <c r="Y21" s="290"/>
      <c r="Z21" s="291"/>
      <c r="AA21" s="167">
        <f>M21-J21</f>
        <v>-438.19987810518523</v>
      </c>
      <c r="AB21" s="140">
        <f>M21/J21</f>
        <v>0.87827781163744856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2541</v>
      </c>
      <c r="G22" s="147">
        <f t="shared" ref="G22:G24" si="5">E22*F22</f>
        <v>47084.73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3026.2518209474565</v>
      </c>
      <c r="N22" s="151">
        <f>M22/L22</f>
        <v>1008.7506069824855</v>
      </c>
      <c r="O22" s="153">
        <f>L22-I22</f>
        <v>0</v>
      </c>
      <c r="P22" s="154">
        <f>N22-K22</f>
        <v>-91.249393017514535</v>
      </c>
      <c r="Q22" s="155">
        <f>N22/K22</f>
        <v>0.91704600634771405</v>
      </c>
      <c r="R22" s="302">
        <f>Q38</f>
        <v>0.91729385677142705</v>
      </c>
      <c r="S22" s="156">
        <v>0.32500000000000001</v>
      </c>
      <c r="T22" s="157">
        <v>0.35997685185185185</v>
      </c>
      <c r="U22" s="158"/>
      <c r="V22" s="111">
        <v>50.379151842118659</v>
      </c>
      <c r="W22" s="160"/>
      <c r="X22" s="161"/>
      <c r="Y22" s="305"/>
      <c r="Z22" s="306"/>
      <c r="AA22" s="114">
        <f>M22-J22</f>
        <v>-273.74817905254349</v>
      </c>
      <c r="AB22" s="155">
        <f>M22/J22</f>
        <v>0.91704600634771405</v>
      </c>
      <c r="AC22" s="307">
        <f>AB38</f>
        <v>0.91729385677142705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736</v>
      </c>
      <c r="G23" s="102">
        <f t="shared" si="5"/>
        <v>16398.080000000002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3028.2498070850147</v>
      </c>
      <c r="N23" s="105">
        <f>M23/L23</f>
        <v>605.64996141700294</v>
      </c>
      <c r="O23" s="107">
        <f>L23-I23</f>
        <v>0</v>
      </c>
      <c r="P23" s="108">
        <f>N23-K23</f>
        <v>-54.350038582997058</v>
      </c>
      <c r="Q23" s="109">
        <f>N23/K23</f>
        <v>0.91765145669242865</v>
      </c>
      <c r="R23" s="303"/>
      <c r="S23" s="46">
        <v>0.36388888888888887</v>
      </c>
      <c r="T23" s="47">
        <v>0.3740046296296296</v>
      </c>
      <c r="U23" s="110">
        <v>5.633333333333308</v>
      </c>
      <c r="V23" s="111">
        <v>14.582680694532364</v>
      </c>
      <c r="W23" s="112"/>
      <c r="X23" s="115"/>
      <c r="Y23" s="294"/>
      <c r="Z23" s="295"/>
      <c r="AA23" s="116">
        <f>M23-J23</f>
        <v>-271.75019291498529</v>
      </c>
      <c r="AB23" s="109">
        <f>M23/J23</f>
        <v>0.91765145669242865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2986</v>
      </c>
      <c r="G24" s="102">
        <f t="shared" si="5"/>
        <v>53419.54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3026.7075540046571</v>
      </c>
      <c r="N24" s="105">
        <f>M24/L24</f>
        <v>756.67688850116429</v>
      </c>
      <c r="O24" s="107">
        <f>L24-I24</f>
        <v>0</v>
      </c>
      <c r="P24" s="108">
        <f>N24-K24</f>
        <v>-68.323111498835715</v>
      </c>
      <c r="Q24" s="109">
        <f>N24/K24</f>
        <v>0.91718410727413857</v>
      </c>
      <c r="R24" s="303"/>
      <c r="S24" s="46">
        <v>0.37708333333333333</v>
      </c>
      <c r="T24" s="47">
        <v>0.41818287037037039</v>
      </c>
      <c r="U24" s="110">
        <v>5</v>
      </c>
      <c r="V24" s="111">
        <v>59.193032958520291</v>
      </c>
      <c r="W24" s="112"/>
      <c r="X24" s="115"/>
      <c r="Y24" s="294"/>
      <c r="Z24" s="295"/>
      <c r="AA24" s="116">
        <f>M24-J24</f>
        <v>-273.29244599534286</v>
      </c>
      <c r="AB24" s="109">
        <f>M24/J24</f>
        <v>0.91718410727413857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3027.0697273457095</v>
      </c>
      <c r="N38" s="137">
        <f t="shared" ref="N38:N44" si="10">M38/L38</f>
        <v>756.76743183642736</v>
      </c>
      <c r="O38" s="138">
        <f t="shared" ref="O38:O44" si="11">L38-I38</f>
        <v>0</v>
      </c>
      <c r="P38" s="139">
        <f t="shared" ref="P38:P44" si="12">N38-K38</f>
        <v>-68.232568163572637</v>
      </c>
      <c r="Q38" s="140">
        <f t="shared" ref="Q38:Q44" si="13">N38/K38</f>
        <v>0.91729385677142705</v>
      </c>
      <c r="R38" s="304"/>
      <c r="S38" s="141">
        <f>S22</f>
        <v>0.32500000000000001</v>
      </c>
      <c r="T38" s="142">
        <f>INDEX(T22:T37,COUNTA(T22:T37))</f>
        <v>0.41818287037037039</v>
      </c>
      <c r="U38" s="143"/>
      <c r="V38" s="165"/>
      <c r="W38" s="98"/>
      <c r="X38" s="68"/>
      <c r="Y38" s="290"/>
      <c r="Z38" s="291"/>
      <c r="AA38" s="167">
        <f t="shared" ref="AA38:AA44" si="14">M38-J38</f>
        <v>-272.93027265429055</v>
      </c>
      <c r="AB38" s="140">
        <f t="shared" ref="AB38:AB44" si="15">M38/J38</f>
        <v>0.91729385677142705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959</v>
      </c>
      <c r="G39" s="147">
        <f t="shared" ref="G39:G44" si="16">E39*F39</f>
        <v>24003.77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3231.8661454594439</v>
      </c>
      <c r="N39" s="151">
        <f t="shared" si="10"/>
        <v>646.37322909188879</v>
      </c>
      <c r="O39" s="153">
        <f t="shared" si="11"/>
        <v>0</v>
      </c>
      <c r="P39" s="154">
        <f t="shared" si="12"/>
        <v>-73.626770908111212</v>
      </c>
      <c r="Q39" s="155">
        <f t="shared" si="13"/>
        <v>0.89774059596095668</v>
      </c>
      <c r="R39" s="302">
        <f>Q55</f>
        <v>0.90400525784327501</v>
      </c>
      <c r="S39" s="156">
        <v>0.25</v>
      </c>
      <c r="T39" s="157">
        <v>0.2623611111111111</v>
      </c>
      <c r="U39" s="158"/>
      <c r="V39" s="159">
        <v>17.8039551795299</v>
      </c>
      <c r="W39" s="160"/>
      <c r="X39" s="161"/>
      <c r="Y39" s="305"/>
      <c r="Z39" s="306"/>
      <c r="AA39" s="114">
        <f t="shared" si="14"/>
        <v>-368.13385454055606</v>
      </c>
      <c r="AB39" s="155">
        <f t="shared" si="15"/>
        <v>0.89774059596095668</v>
      </c>
      <c r="AC39" s="307">
        <f>AB55</f>
        <v>0.90400525784327501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1219</v>
      </c>
      <c r="G40" s="102">
        <f t="shared" si="16"/>
        <v>30255.58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3231.1601595422803</v>
      </c>
      <c r="N40" s="105">
        <f t="shared" si="10"/>
        <v>646.23203190845607</v>
      </c>
      <c r="O40" s="107">
        <f t="shared" si="11"/>
        <v>0</v>
      </c>
      <c r="P40" s="108">
        <f t="shared" si="12"/>
        <v>-73.767968091543935</v>
      </c>
      <c r="Q40" s="109">
        <f t="shared" si="13"/>
        <v>0.89754448876174453</v>
      </c>
      <c r="R40" s="303"/>
      <c r="S40" s="46">
        <v>0.27222222222222225</v>
      </c>
      <c r="T40" s="47">
        <v>0.28793981481481484</v>
      </c>
      <c r="U40" s="110">
        <v>15</v>
      </c>
      <c r="V40" s="111">
        <v>22.635832452935684</v>
      </c>
      <c r="W40" s="112"/>
      <c r="X40" s="115"/>
      <c r="Y40" s="294"/>
      <c r="Z40" s="295"/>
      <c r="AA40" s="116">
        <f t="shared" si="14"/>
        <v>-368.83984045771967</v>
      </c>
      <c r="AB40" s="109">
        <f t="shared" si="15"/>
        <v>0.89754448876174453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1240</v>
      </c>
      <c r="G41" s="102">
        <f t="shared" si="16"/>
        <v>22543.200000000001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3228.6018073801174</v>
      </c>
      <c r="N41" s="105">
        <f t="shared" si="10"/>
        <v>1076.2006024600391</v>
      </c>
      <c r="O41" s="107">
        <f t="shared" si="11"/>
        <v>0</v>
      </c>
      <c r="P41" s="108">
        <f t="shared" si="12"/>
        <v>-123.79939753996086</v>
      </c>
      <c r="Q41" s="109">
        <f t="shared" si="13"/>
        <v>0.89683383538336592</v>
      </c>
      <c r="R41" s="303"/>
      <c r="S41" s="46">
        <v>0.29791666666666672</v>
      </c>
      <c r="T41" s="47">
        <v>0.31391203703703707</v>
      </c>
      <c r="U41" s="110">
        <v>15</v>
      </c>
      <c r="V41" s="111">
        <v>23.044030957900212</v>
      </c>
      <c r="W41" s="112"/>
      <c r="X41" s="115"/>
      <c r="Y41" s="294"/>
      <c r="Z41" s="295"/>
      <c r="AA41" s="116">
        <f t="shared" si="14"/>
        <v>-371.39819261988259</v>
      </c>
      <c r="AB41" s="109">
        <f t="shared" si="15"/>
        <v>0.89683383538336592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2059</v>
      </c>
      <c r="G42" s="102">
        <f t="shared" si="16"/>
        <v>35147.129999999997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3030.7593734666625</v>
      </c>
      <c r="N42" s="105">
        <f t="shared" si="10"/>
        <v>1010.2531244888875</v>
      </c>
      <c r="O42" s="107">
        <f t="shared" si="11"/>
        <v>0</v>
      </c>
      <c r="P42" s="108">
        <f t="shared" si="12"/>
        <v>-89.746875511112535</v>
      </c>
      <c r="Q42" s="109">
        <f t="shared" si="13"/>
        <v>0.91841193135353405</v>
      </c>
      <c r="R42" s="303"/>
      <c r="S42" s="46">
        <v>0.32430555555555562</v>
      </c>
      <c r="T42" s="47">
        <v>0.35260416666666672</v>
      </c>
      <c r="U42" s="110">
        <v>14.966666666666715</v>
      </c>
      <c r="V42" s="111">
        <v>40.762061508925299</v>
      </c>
      <c r="W42" s="112"/>
      <c r="X42" s="115"/>
      <c r="Y42" s="294"/>
      <c r="Z42" s="295"/>
      <c r="AA42" s="116">
        <f t="shared" si="14"/>
        <v>-269.24062653333749</v>
      </c>
      <c r="AB42" s="109">
        <f t="shared" si="15"/>
        <v>0.91841193135353405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4657</v>
      </c>
      <c r="G43" s="102">
        <f t="shared" si="16"/>
        <v>65337.71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2756.0161146167434</v>
      </c>
      <c r="N43" s="105">
        <f t="shared" si="10"/>
        <v>918.67203820558109</v>
      </c>
      <c r="O43" s="107">
        <f t="shared" si="11"/>
        <v>0</v>
      </c>
      <c r="P43" s="108">
        <f t="shared" si="12"/>
        <v>-81.327961794418911</v>
      </c>
      <c r="Q43" s="109">
        <f t="shared" si="13"/>
        <v>0.91867203820558108</v>
      </c>
      <c r="R43" s="303"/>
      <c r="S43" s="46">
        <v>0.3625000000000001</v>
      </c>
      <c r="T43" s="47">
        <v>0.43290509259259269</v>
      </c>
      <c r="U43" s="110">
        <v>15</v>
      </c>
      <c r="V43" s="111">
        <v>101.38547395208414</v>
      </c>
      <c r="W43" s="112"/>
      <c r="X43" s="115"/>
      <c r="Y43" s="294"/>
      <c r="Z43" s="295"/>
      <c r="AA43" s="116">
        <f t="shared" si="14"/>
        <v>-243.98388538325662</v>
      </c>
      <c r="AB43" s="109">
        <f t="shared" si="15"/>
        <v>0.91867203820558108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6650</v>
      </c>
      <c r="G44" s="120">
        <f t="shared" si="16"/>
        <v>94962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3234.5052368905476</v>
      </c>
      <c r="N44" s="105">
        <f t="shared" si="10"/>
        <v>1078.1684122968493</v>
      </c>
      <c r="O44" s="107">
        <f t="shared" si="11"/>
        <v>0</v>
      </c>
      <c r="P44" s="108">
        <f t="shared" si="12"/>
        <v>-121.83158770315072</v>
      </c>
      <c r="Q44" s="109">
        <f t="shared" si="13"/>
        <v>0.89847367691404112</v>
      </c>
      <c r="R44" s="303"/>
      <c r="S44" s="46">
        <v>0.4430555555555557</v>
      </c>
      <c r="T44" s="119">
        <v>0.52871527777777794</v>
      </c>
      <c r="U44" s="110">
        <v>14.61666666666674</v>
      </c>
      <c r="V44" s="111">
        <v>123.35735167446313</v>
      </c>
      <c r="W44" s="112"/>
      <c r="X44" s="115"/>
      <c r="Y44" s="294"/>
      <c r="Z44" s="295"/>
      <c r="AA44" s="116">
        <f t="shared" si="14"/>
        <v>-365.49476310945238</v>
      </c>
      <c r="AB44" s="109">
        <f t="shared" si="15"/>
        <v>0.89847367691404101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3118.8181395592987</v>
      </c>
      <c r="N55" s="137">
        <f t="shared" ref="N55:N61" si="22">M55/L55</f>
        <v>850.58676533435425</v>
      </c>
      <c r="O55" s="138">
        <f t="shared" ref="O55:O61" si="23">L55-I55</f>
        <v>0</v>
      </c>
      <c r="P55" s="139">
        <f t="shared" ref="P55:P61" si="24">N55-K55</f>
        <v>-90.322325574736738</v>
      </c>
      <c r="Q55" s="140">
        <f t="shared" ref="Q55:Q61" si="25">N55/K55</f>
        <v>0.90400525784327501</v>
      </c>
      <c r="R55" s="304"/>
      <c r="S55" s="141">
        <f>S39</f>
        <v>0.25</v>
      </c>
      <c r="T55" s="142">
        <f>INDEX(T39:T54,COUNTA(T39:T54))</f>
        <v>0.52871527777777794</v>
      </c>
      <c r="U55" s="143"/>
      <c r="V55" s="165"/>
      <c r="W55" s="98"/>
      <c r="X55" s="68"/>
      <c r="Y55" s="290"/>
      <c r="Z55" s="291"/>
      <c r="AA55" s="167">
        <f t="shared" ref="AA55:AA61" si="26">M55-J55</f>
        <v>-331.18186044070126</v>
      </c>
      <c r="AB55" s="140">
        <f t="shared" ref="AB55:AB61" si="27">M55/J55</f>
        <v>0.90400525784327501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1444</v>
      </c>
      <c r="G56" s="147">
        <f t="shared" ref="G56:G61" si="28">E56*F56</f>
        <v>29919.679999999997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3231.3183578594526</v>
      </c>
      <c r="N56" s="151">
        <f t="shared" si="22"/>
        <v>1077.1061192864843</v>
      </c>
      <c r="O56" s="153">
        <f t="shared" si="23"/>
        <v>0</v>
      </c>
      <c r="P56" s="154">
        <f t="shared" si="24"/>
        <v>-122.89388071351573</v>
      </c>
      <c r="Q56" s="155">
        <f t="shared" si="25"/>
        <v>0.8975884327387369</v>
      </c>
      <c r="R56" s="302">
        <f>Q72</f>
        <v>0.90061966632133861</v>
      </c>
      <c r="S56" s="156">
        <v>0.25</v>
      </c>
      <c r="T56" s="157">
        <v>0.26861111111111113</v>
      </c>
      <c r="U56" s="158"/>
      <c r="V56" s="159">
        <v>26.81258557804054</v>
      </c>
      <c r="W56" s="157"/>
      <c r="X56" s="168"/>
      <c r="Y56" s="305"/>
      <c r="Z56" s="306"/>
      <c r="AA56" s="114">
        <f t="shared" si="26"/>
        <v>-368.68164214054741</v>
      </c>
      <c r="AB56" s="155">
        <f t="shared" si="27"/>
        <v>0.89758843273873679</v>
      </c>
      <c r="AC56" s="307">
        <f>AB72</f>
        <v>0.90061966632133861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2177</v>
      </c>
      <c r="G57" s="102">
        <f t="shared" si="28"/>
        <v>39577.86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3228.795631071921</v>
      </c>
      <c r="N57" s="105">
        <f t="shared" si="22"/>
        <v>1076.2652103573071</v>
      </c>
      <c r="O57" s="107">
        <f t="shared" si="23"/>
        <v>0</v>
      </c>
      <c r="P57" s="108">
        <f t="shared" si="24"/>
        <v>-123.73478964269293</v>
      </c>
      <c r="Q57" s="109">
        <f t="shared" si="25"/>
        <v>0.89688767529775593</v>
      </c>
      <c r="R57" s="303"/>
      <c r="S57" s="46">
        <v>0.27847222222222223</v>
      </c>
      <c r="T57" s="47">
        <v>0.30656250000000002</v>
      </c>
      <c r="U57" s="110">
        <v>15</v>
      </c>
      <c r="V57" s="111">
        <v>40.454712817062301</v>
      </c>
      <c r="W57" s="112"/>
      <c r="X57" s="13"/>
      <c r="Y57" s="294"/>
      <c r="Z57" s="295"/>
      <c r="AA57" s="116">
        <f t="shared" si="26"/>
        <v>-371.20436892807902</v>
      </c>
      <c r="AB57" s="109">
        <f t="shared" si="27"/>
        <v>0.89688767529775582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1867</v>
      </c>
      <c r="G58" s="102">
        <f t="shared" si="28"/>
        <v>56010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3232.2306743701643</v>
      </c>
      <c r="N58" s="105">
        <f t="shared" si="22"/>
        <v>808.05766859254106</v>
      </c>
      <c r="O58" s="107">
        <f t="shared" si="23"/>
        <v>0</v>
      </c>
      <c r="P58" s="108">
        <f t="shared" si="24"/>
        <v>-91.942331407458937</v>
      </c>
      <c r="Q58" s="109">
        <f t="shared" si="25"/>
        <v>0.89784185399171235</v>
      </c>
      <c r="R58" s="303"/>
      <c r="S58" s="46">
        <v>0.31666666666666671</v>
      </c>
      <c r="T58" s="47">
        <v>0.34072916666666669</v>
      </c>
      <c r="U58" s="110">
        <v>14.550000000000036</v>
      </c>
      <c r="V58" s="111">
        <v>34.657179912392337</v>
      </c>
      <c r="W58" s="112"/>
      <c r="X58" s="13"/>
      <c r="Y58" s="294"/>
      <c r="Z58" s="295"/>
      <c r="AA58" s="116">
        <f t="shared" si="26"/>
        <v>-367.76932562983575</v>
      </c>
      <c r="AB58" s="109">
        <f t="shared" si="27"/>
        <v>0.89784185399171235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1707</v>
      </c>
      <c r="G59" s="102">
        <f t="shared" si="28"/>
        <v>51210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3030.9809859573147</v>
      </c>
      <c r="N59" s="105">
        <f t="shared" si="22"/>
        <v>757.74524648932868</v>
      </c>
      <c r="O59" s="107">
        <f t="shared" si="23"/>
        <v>0</v>
      </c>
      <c r="P59" s="108">
        <f t="shared" si="24"/>
        <v>-67.254753510671321</v>
      </c>
      <c r="Q59" s="109">
        <f t="shared" si="25"/>
        <v>0.91847908665373168</v>
      </c>
      <c r="R59" s="303"/>
      <c r="S59" s="46">
        <v>0.35069444444444448</v>
      </c>
      <c r="T59" s="47">
        <v>0.37415509259259261</v>
      </c>
      <c r="U59" s="110">
        <v>15</v>
      </c>
      <c r="V59" s="111">
        <v>33.791040087191881</v>
      </c>
      <c r="W59" s="112"/>
      <c r="X59" s="115"/>
      <c r="Y59" s="294"/>
      <c r="Z59" s="295"/>
      <c r="AA59" s="116">
        <f t="shared" si="26"/>
        <v>-269.01901404268528</v>
      </c>
      <c r="AB59" s="109">
        <f t="shared" si="27"/>
        <v>0.91847908665373168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2523</v>
      </c>
      <c r="G60" s="102">
        <f t="shared" si="28"/>
        <v>69332.040000000008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3231.7258765915899</v>
      </c>
      <c r="N60" s="105">
        <f t="shared" si="22"/>
        <v>646.34517531831796</v>
      </c>
      <c r="O60" s="107">
        <f t="shared" si="23"/>
        <v>0</v>
      </c>
      <c r="P60" s="108">
        <f t="shared" si="24"/>
        <v>-73.654824681682044</v>
      </c>
      <c r="Q60" s="109">
        <f t="shared" si="25"/>
        <v>0.89770163238655276</v>
      </c>
      <c r="R60" s="303"/>
      <c r="S60" s="46">
        <v>0.3840277777777778</v>
      </c>
      <c r="T60" s="47">
        <v>0.41655092592592596</v>
      </c>
      <c r="U60" s="110">
        <v>15</v>
      </c>
      <c r="V60" s="111">
        <v>46.841844197397158</v>
      </c>
      <c r="W60" s="112"/>
      <c r="X60" s="115"/>
      <c r="Y60" s="294"/>
      <c r="Z60" s="295"/>
      <c r="AA60" s="116">
        <f t="shared" si="26"/>
        <v>-368.27412340841011</v>
      </c>
      <c r="AB60" s="109">
        <f t="shared" si="27"/>
        <v>0.89770163238655276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5468</v>
      </c>
      <c r="G61" s="120">
        <f t="shared" si="28"/>
        <v>91096.88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3228.1473667940713</v>
      </c>
      <c r="N61" s="105">
        <f t="shared" si="22"/>
        <v>645.62947335881427</v>
      </c>
      <c r="O61" s="107">
        <f t="shared" si="23"/>
        <v>0</v>
      </c>
      <c r="P61" s="108">
        <f t="shared" si="24"/>
        <v>-74.370526641185734</v>
      </c>
      <c r="Q61" s="109">
        <f t="shared" si="25"/>
        <v>0.89670760188724208</v>
      </c>
      <c r="R61" s="303"/>
      <c r="S61" s="46">
        <v>0.42638888888888893</v>
      </c>
      <c r="T61" s="119">
        <v>0.49695601851851856</v>
      </c>
      <c r="U61" s="110">
        <v>15</v>
      </c>
      <c r="V61" s="111">
        <v>101.63104800442302</v>
      </c>
      <c r="W61" s="112"/>
      <c r="X61" s="49"/>
      <c r="Y61" s="294"/>
      <c r="Z61" s="295"/>
      <c r="AA61" s="116">
        <f t="shared" si="26"/>
        <v>-371.85263320592867</v>
      </c>
      <c r="AB61" s="109">
        <f t="shared" si="27"/>
        <v>0.89670760188724208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3197.199815440752</v>
      </c>
      <c r="N72" s="137">
        <f>M72/L72</f>
        <v>799.299953860188</v>
      </c>
      <c r="O72" s="138">
        <f>L72-I72</f>
        <v>0</v>
      </c>
      <c r="P72" s="139">
        <f>N72-K72</f>
        <v>-88.200046139812002</v>
      </c>
      <c r="Q72" s="140">
        <f>N72/K72</f>
        <v>0.90061966632133861</v>
      </c>
      <c r="R72" s="304"/>
      <c r="S72" s="141">
        <f>S56</f>
        <v>0.25</v>
      </c>
      <c r="T72" s="142">
        <f>INDEX(T56:T71,COUNTA(T56:T71))</f>
        <v>0.49695601851851856</v>
      </c>
      <c r="U72" s="143"/>
      <c r="V72" s="165"/>
      <c r="W72" s="166"/>
      <c r="X72" s="137"/>
      <c r="Y72" s="290"/>
      <c r="Z72" s="291"/>
      <c r="AA72" s="167">
        <f>M72-J72</f>
        <v>-352.80018455924801</v>
      </c>
      <c r="AB72" s="140">
        <f>M72/J72</f>
        <v>0.90061966632133861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1544</v>
      </c>
      <c r="G73" s="147">
        <f t="shared" ref="G73:G75" si="33">E73*F73</f>
        <v>44112.08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3120.4096645448067</v>
      </c>
      <c r="N73" s="151">
        <f>M73/L73</f>
        <v>260.0341387120672</v>
      </c>
      <c r="O73" s="153">
        <f>L73-I73</f>
        <v>0</v>
      </c>
      <c r="P73" s="154">
        <f>N73-K73</f>
        <v>-39.965861287932796</v>
      </c>
      <c r="Q73" s="155">
        <f>N73/K73</f>
        <v>0.86678046237355733</v>
      </c>
      <c r="R73" s="302">
        <f>Q89</f>
        <v>0.89349222601948353</v>
      </c>
      <c r="S73" s="156">
        <v>0.70833333333333337</v>
      </c>
      <c r="T73" s="157">
        <v>0.72894675925925934</v>
      </c>
      <c r="U73" s="158"/>
      <c r="V73" s="159">
        <v>29.688409522829101</v>
      </c>
      <c r="W73" s="157"/>
      <c r="X73" s="168"/>
      <c r="Y73" s="305"/>
      <c r="Z73" s="306"/>
      <c r="AA73" s="114">
        <f>M73-J73</f>
        <v>-479.59033545519333</v>
      </c>
      <c r="AB73" s="155">
        <f>M73/J73</f>
        <v>0.86678046237355744</v>
      </c>
      <c r="AC73" s="307">
        <f>AB89</f>
        <v>0.89349222601948353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499</v>
      </c>
      <c r="G74" s="102">
        <f t="shared" si="33"/>
        <v>8837.2900000000009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3263.945169629349</v>
      </c>
      <c r="N74" s="105">
        <f>M74/L74</f>
        <v>652.78903392586983</v>
      </c>
      <c r="O74" s="107">
        <f>L74-I74</f>
        <v>0</v>
      </c>
      <c r="P74" s="108">
        <f>N74-K74</f>
        <v>-67.21096607413017</v>
      </c>
      <c r="Q74" s="109">
        <f>N74/K74</f>
        <v>0.90665143600815257</v>
      </c>
      <c r="R74" s="303"/>
      <c r="S74" s="46">
        <v>0.73194444444444451</v>
      </c>
      <c r="T74" s="47">
        <v>0.73831018518518521</v>
      </c>
      <c r="U74" s="110">
        <v>5</v>
      </c>
      <c r="V74" s="111">
        <v>9.1729482096048702</v>
      </c>
      <c r="W74" s="112"/>
      <c r="X74" s="13"/>
      <c r="Y74" s="294"/>
      <c r="Z74" s="295"/>
      <c r="AA74" s="116">
        <f>M74-J74</f>
        <v>-336.05483037065096</v>
      </c>
      <c r="AB74" s="109">
        <f>M74/J74</f>
        <v>0.90665143600815246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1127</v>
      </c>
      <c r="G75" s="102">
        <f t="shared" si="33"/>
        <v>21322.84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3265.3612068362681</v>
      </c>
      <c r="N75" s="105">
        <f>M75/L75</f>
        <v>653.07224136725358</v>
      </c>
      <c r="O75" s="107">
        <f>L75-I75</f>
        <v>0</v>
      </c>
      <c r="P75" s="108">
        <f>N75-K75</f>
        <v>-66.927758632746418</v>
      </c>
      <c r="Q75" s="109">
        <f>N75/K75</f>
        <v>0.90704477967674113</v>
      </c>
      <c r="R75" s="303"/>
      <c r="S75" s="46">
        <v>0.74236111111111114</v>
      </c>
      <c r="T75" s="47">
        <v>0.75673611111111116</v>
      </c>
      <c r="U75" s="110">
        <v>5.8333333333333393</v>
      </c>
      <c r="V75" s="111">
        <v>20.708275659805317</v>
      </c>
      <c r="W75" s="112"/>
      <c r="X75" s="13"/>
      <c r="Y75" s="294"/>
      <c r="Z75" s="295"/>
      <c r="AA75" s="116">
        <f>M75-J75</f>
        <v>-334.63879316373186</v>
      </c>
      <c r="AB75" s="109">
        <f>M75/J75</f>
        <v>0.90704477967674113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3216.5720136701407</v>
      </c>
      <c r="N89" s="137">
        <f t="shared" ref="N89:N94" si="37">M89/L89</f>
        <v>438.62345640956465</v>
      </c>
      <c r="O89" s="138">
        <f t="shared" ref="O89:O94" si="38">L89-I89</f>
        <v>0</v>
      </c>
      <c r="P89" s="139">
        <f t="shared" ref="P89:P94" si="39">N89-K89</f>
        <v>-52.285634499526282</v>
      </c>
      <c r="Q89" s="140">
        <f t="shared" ref="Q89:Q94" si="40">N89/K89</f>
        <v>0.89349222601948353</v>
      </c>
      <c r="R89" s="304"/>
      <c r="S89" s="141">
        <f>S73</f>
        <v>0.70833333333333337</v>
      </c>
      <c r="T89" s="142">
        <f>INDEX(T73:T88,COUNTA(T73:T88))</f>
        <v>0.75673611111111116</v>
      </c>
      <c r="U89" s="143"/>
      <c r="V89" s="165"/>
      <c r="W89" s="166"/>
      <c r="X89" s="137"/>
      <c r="Y89" s="290"/>
      <c r="Z89" s="291"/>
      <c r="AA89" s="167">
        <f t="shared" ref="AA89:AA94" si="41">M89-J89</f>
        <v>-383.42798632985932</v>
      </c>
      <c r="AB89" s="140">
        <f t="shared" ref="AB89:AB94" si="42">M89/J89</f>
        <v>0.89349222601948353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545</v>
      </c>
      <c r="G90" s="147">
        <f t="shared" ref="G90:G94" si="43">E90*F90</f>
        <v>12682.15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2752.8677700017515</v>
      </c>
      <c r="N90" s="151">
        <f t="shared" si="37"/>
        <v>550.57355400035033</v>
      </c>
      <c r="O90" s="153">
        <f t="shared" si="38"/>
        <v>0</v>
      </c>
      <c r="P90" s="154">
        <f t="shared" si="39"/>
        <v>-49.426445999649673</v>
      </c>
      <c r="Q90" s="155">
        <f t="shared" si="40"/>
        <v>0.91762259000058388</v>
      </c>
      <c r="R90" s="302">
        <f>Q106</f>
        <v>0.91723975349153852</v>
      </c>
      <c r="S90" s="156">
        <v>0.70833333333333337</v>
      </c>
      <c r="T90" s="157">
        <v>0.71657407407407414</v>
      </c>
      <c r="U90" s="158"/>
      <c r="V90" s="159">
        <v>11.878521865937351</v>
      </c>
      <c r="W90" s="160"/>
      <c r="X90" s="161"/>
      <c r="Y90" s="305"/>
      <c r="Z90" s="306"/>
      <c r="AA90" s="114">
        <f t="shared" si="41"/>
        <v>-247.13222999824848</v>
      </c>
      <c r="AB90" s="155">
        <f t="shared" si="42"/>
        <v>0.91762259000058388</v>
      </c>
      <c r="AC90" s="307">
        <f>AB106</f>
        <v>0.91723975349153852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1403</v>
      </c>
      <c r="G91" s="102">
        <f t="shared" si="43"/>
        <v>34429.619999999995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2750.1099097226484</v>
      </c>
      <c r="N91" s="105">
        <f t="shared" si="37"/>
        <v>687.52747743066209</v>
      </c>
      <c r="O91" s="107">
        <f t="shared" si="38"/>
        <v>0</v>
      </c>
      <c r="P91" s="108">
        <f t="shared" si="39"/>
        <v>-62.472522569337912</v>
      </c>
      <c r="Q91" s="109">
        <f t="shared" si="40"/>
        <v>0.91670330324088278</v>
      </c>
      <c r="R91" s="303"/>
      <c r="S91" s="46">
        <v>0.72013888888888888</v>
      </c>
      <c r="T91" s="47">
        <v>0.74138888888888888</v>
      </c>
      <c r="U91" s="110">
        <v>5.1333333333332298</v>
      </c>
      <c r="V91" s="111">
        <v>30.609685708339434</v>
      </c>
      <c r="W91" s="112"/>
      <c r="X91" s="115"/>
      <c r="Y91" s="294"/>
      <c r="Z91" s="295"/>
      <c r="AA91" s="116">
        <f t="shared" si="41"/>
        <v>-249.89009027735165</v>
      </c>
      <c r="AB91" s="109">
        <f t="shared" si="42"/>
        <v>0.91670330324088278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1320</v>
      </c>
      <c r="G92" s="102">
        <f t="shared" si="43"/>
        <v>32115.599999999999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2753.6237563503778</v>
      </c>
      <c r="N92" s="105">
        <f t="shared" si="37"/>
        <v>688.40593908759445</v>
      </c>
      <c r="O92" s="107">
        <f t="shared" si="38"/>
        <v>0</v>
      </c>
      <c r="P92" s="108">
        <f t="shared" si="39"/>
        <v>-61.594060912405553</v>
      </c>
      <c r="Q92" s="109">
        <f t="shared" si="40"/>
        <v>0.9178745854501259</v>
      </c>
      <c r="R92" s="303"/>
      <c r="S92" s="46">
        <v>0.74444444444444446</v>
      </c>
      <c r="T92" s="47">
        <v>0.76440972222222225</v>
      </c>
      <c r="U92" s="110">
        <v>5</v>
      </c>
      <c r="V92" s="111">
        <v>28.762099330872562</v>
      </c>
      <c r="W92" s="112"/>
      <c r="X92" s="115"/>
      <c r="Y92" s="294"/>
      <c r="Z92" s="295"/>
      <c r="AA92" s="116">
        <f t="shared" si="41"/>
        <v>-246.37624364962221</v>
      </c>
      <c r="AB92" s="109">
        <f t="shared" si="42"/>
        <v>0.9178745854501259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1668</v>
      </c>
      <c r="G93" s="102">
        <f t="shared" si="43"/>
        <v>37163.040000000001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3026.3849841614738</v>
      </c>
      <c r="N93" s="105">
        <f t="shared" si="37"/>
        <v>605.2769968322948</v>
      </c>
      <c r="O93" s="107">
        <f t="shared" si="38"/>
        <v>0</v>
      </c>
      <c r="P93" s="108">
        <f t="shared" si="39"/>
        <v>-54.723003167705201</v>
      </c>
      <c r="Q93" s="109">
        <f t="shared" si="40"/>
        <v>0.91708635883681033</v>
      </c>
      <c r="R93" s="303"/>
      <c r="S93" s="46">
        <v>0.76736111111111116</v>
      </c>
      <c r="T93" s="47">
        <v>0.79032407407407412</v>
      </c>
      <c r="U93" s="110">
        <v>5</v>
      </c>
      <c r="V93" s="111">
        <v>33.069156939307696</v>
      </c>
      <c r="W93" s="112"/>
      <c r="X93" s="115"/>
      <c r="Y93" s="294"/>
      <c r="Z93" s="295"/>
      <c r="AA93" s="116">
        <f t="shared" si="41"/>
        <v>-273.61501583852623</v>
      </c>
      <c r="AB93" s="109">
        <f t="shared" si="42"/>
        <v>0.91708635883681022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5581</v>
      </c>
      <c r="G94" s="102">
        <f t="shared" si="43"/>
        <v>99844.09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3025.9537342317494</v>
      </c>
      <c r="N94" s="105">
        <f t="shared" si="37"/>
        <v>756.48843355793736</v>
      </c>
      <c r="O94" s="107">
        <f t="shared" si="38"/>
        <v>0</v>
      </c>
      <c r="P94" s="108">
        <f t="shared" si="39"/>
        <v>-68.511566442062644</v>
      </c>
      <c r="Q94" s="109">
        <f t="shared" si="40"/>
        <v>0.91695567703992409</v>
      </c>
      <c r="R94" s="303"/>
      <c r="S94" s="46">
        <v>0.79375000000000007</v>
      </c>
      <c r="T94" s="47">
        <v>0.87059027777777787</v>
      </c>
      <c r="U94" s="110">
        <v>4.9333333333333584</v>
      </c>
      <c r="V94" s="111">
        <v>110.66263049954286</v>
      </c>
      <c r="W94" s="112"/>
      <c r="X94" s="115"/>
      <c r="Y94" s="294"/>
      <c r="Z94" s="295"/>
      <c r="AA94" s="116">
        <f t="shared" si="41"/>
        <v>-274.04626576825058</v>
      </c>
      <c r="AB94" s="109">
        <f t="shared" si="42"/>
        <v>0.91695567703992409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2861.7880308936001</v>
      </c>
      <c r="N106" s="137">
        <f t="shared" ref="N106:N114" si="48">M106/L106</f>
        <v>650.40637065763633</v>
      </c>
      <c r="O106" s="138">
        <f t="shared" ref="O106:O114" si="49">L106-I106</f>
        <v>0</v>
      </c>
      <c r="P106" s="139">
        <f t="shared" ref="P106:P114" si="50">N106-K106</f>
        <v>-58.684538433272678</v>
      </c>
      <c r="Q106" s="140">
        <f t="shared" ref="Q106:Q114" si="51">N106/K106</f>
        <v>0.91723975349153852</v>
      </c>
      <c r="R106" s="304"/>
      <c r="S106" s="141">
        <f>S90</f>
        <v>0.70833333333333337</v>
      </c>
      <c r="T106" s="142">
        <f>INDEX(T90:T105,COUNTA(T90:T105))</f>
        <v>0.87059027777777787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-258.21196910639992</v>
      </c>
      <c r="AB106" s="140">
        <f t="shared" ref="AB106:AB114" si="53">M106/J106</f>
        <v>0.91723975349153852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659</v>
      </c>
      <c r="G107" s="147">
        <f t="shared" ref="G107:G114" si="54">E107*F107</f>
        <v>11980.619999999999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0.90699611172877304</v>
      </c>
      <c r="S107" s="156">
        <v>0.73194444444444451</v>
      </c>
      <c r="T107" s="157">
        <v>0.74190972222222229</v>
      </c>
      <c r="U107" s="158"/>
      <c r="V107" s="159">
        <v>14.353631228443765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0.90699611172877304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422</v>
      </c>
      <c r="G108" s="102">
        <f t="shared" si="54"/>
        <v>7671.96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3231.2846169944901</v>
      </c>
      <c r="N108" s="105">
        <f t="shared" si="48"/>
        <v>1077.0948723314966</v>
      </c>
      <c r="O108" s="107">
        <f t="shared" si="49"/>
        <v>0</v>
      </c>
      <c r="P108" s="108">
        <f t="shared" si="50"/>
        <v>-122.90512766850338</v>
      </c>
      <c r="Q108" s="109">
        <f t="shared" si="51"/>
        <v>0.89757906027624723</v>
      </c>
      <c r="R108" s="303"/>
      <c r="S108" s="46">
        <v>0.75208333333333333</v>
      </c>
      <c r="T108" s="47">
        <v>0.75752314814814814</v>
      </c>
      <c r="U108" s="110">
        <v>14.649999999999892</v>
      </c>
      <c r="V108" s="111">
        <v>7.8358928417611358</v>
      </c>
      <c r="W108" s="112"/>
      <c r="X108" s="115"/>
      <c r="Y108" s="294"/>
      <c r="Z108" s="295"/>
      <c r="AA108" s="116">
        <f t="shared" si="52"/>
        <v>-368.71538300550992</v>
      </c>
      <c r="AB108" s="109">
        <f t="shared" si="53"/>
        <v>0.89757906027624723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2306</v>
      </c>
      <c r="G109" s="102">
        <f t="shared" si="54"/>
        <v>32353.18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2755.6401003867813</v>
      </c>
      <c r="N109" s="105">
        <f t="shared" si="48"/>
        <v>918.54670012892711</v>
      </c>
      <c r="O109" s="107">
        <f t="shared" si="49"/>
        <v>0</v>
      </c>
      <c r="P109" s="108">
        <f t="shared" si="50"/>
        <v>-81.453299871072886</v>
      </c>
      <c r="Q109" s="109">
        <f t="shared" si="51"/>
        <v>0.91854670012892714</v>
      </c>
      <c r="R109" s="303"/>
      <c r="S109" s="46">
        <v>0.76736111111111105</v>
      </c>
      <c r="T109" s="47">
        <v>0.80222222222222217</v>
      </c>
      <c r="U109" s="110">
        <v>15</v>
      </c>
      <c r="V109" s="111">
        <v>50.209749807523778</v>
      </c>
      <c r="W109" s="112"/>
      <c r="X109" s="115"/>
      <c r="Y109" s="294"/>
      <c r="Z109" s="295"/>
      <c r="AA109" s="116">
        <f t="shared" si="52"/>
        <v>-244.35989961321866</v>
      </c>
      <c r="AB109" s="109">
        <f t="shared" si="53"/>
        <v>0.91854670012892714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2782</v>
      </c>
      <c r="G110" s="102">
        <f t="shared" si="54"/>
        <v>39726.959999999999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3230.7203308296866</v>
      </c>
      <c r="N110" s="105">
        <f t="shared" si="48"/>
        <v>1076.9067769432288</v>
      </c>
      <c r="O110" s="107">
        <f t="shared" si="49"/>
        <v>0</v>
      </c>
      <c r="P110" s="108">
        <f t="shared" si="50"/>
        <v>-123.09322305677119</v>
      </c>
      <c r="Q110" s="109">
        <f t="shared" si="51"/>
        <v>0.89742231411935736</v>
      </c>
      <c r="R110" s="303"/>
      <c r="S110" s="46">
        <v>0.81249999999999989</v>
      </c>
      <c r="T110" s="47">
        <v>0.8483680555555555</v>
      </c>
      <c r="U110" s="110">
        <v>14.799999999999915</v>
      </c>
      <c r="V110" s="111">
        <v>51.666496294073525</v>
      </c>
      <c r="W110" s="112"/>
      <c r="X110" s="115"/>
      <c r="Y110" s="294"/>
      <c r="Z110" s="295"/>
      <c r="AA110" s="116">
        <f t="shared" si="52"/>
        <v>-369.27966917031335</v>
      </c>
      <c r="AB110" s="109">
        <f t="shared" si="53"/>
        <v>0.89742231411935736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1440</v>
      </c>
      <c r="G111" s="102">
        <f t="shared" si="54"/>
        <v>26179.200000000001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0.85833333333333317</v>
      </c>
      <c r="T111" s="47">
        <v>0.88010416666666647</v>
      </c>
      <c r="U111" s="110">
        <v>15</v>
      </c>
      <c r="V111" s="111">
        <v>31.364535612987893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930</v>
      </c>
      <c r="G112" s="120">
        <f t="shared" si="54"/>
        <v>16907.400000000001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3231.284616994491</v>
      </c>
      <c r="N112" s="105">
        <f t="shared" si="48"/>
        <v>1077.0948723314971</v>
      </c>
      <c r="O112" s="107">
        <f t="shared" si="49"/>
        <v>0</v>
      </c>
      <c r="P112" s="108">
        <f t="shared" si="50"/>
        <v>-122.90512766850293</v>
      </c>
      <c r="Q112" s="109">
        <f t="shared" si="51"/>
        <v>0.89757906027624756</v>
      </c>
      <c r="R112" s="303"/>
      <c r="S112" s="46">
        <v>0.89027777777777761</v>
      </c>
      <c r="T112" s="119">
        <v>0.9022685185185183</v>
      </c>
      <c r="U112" s="110">
        <v>14.650000000000052</v>
      </c>
      <c r="V112" s="111">
        <v>17.268673798193969</v>
      </c>
      <c r="W112" s="112"/>
      <c r="X112" s="115"/>
      <c r="Y112" s="294"/>
      <c r="Z112" s="295"/>
      <c r="AA112" s="116">
        <f t="shared" si="52"/>
        <v>-368.71538300550901</v>
      </c>
      <c r="AB112" s="109">
        <f t="shared" si="53"/>
        <v>0.89757906027624745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5788</v>
      </c>
      <c r="G113" s="120">
        <f t="shared" si="54"/>
        <v>81205.64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2755.6401003867813</v>
      </c>
      <c r="N113" s="105">
        <f t="shared" si="48"/>
        <v>918.54670012892711</v>
      </c>
      <c r="O113" s="122">
        <f t="shared" si="49"/>
        <v>0</v>
      </c>
      <c r="P113" s="123">
        <f t="shared" si="50"/>
        <v>-81.453299871072886</v>
      </c>
      <c r="Q113" s="124">
        <f t="shared" si="51"/>
        <v>0.91854670012892714</v>
      </c>
      <c r="R113" s="303"/>
      <c r="S113" s="46">
        <v>0.91249999999999976</v>
      </c>
      <c r="T113" s="119">
        <v>1.0000115740740738</v>
      </c>
      <c r="U113" s="110">
        <v>14.733333333333292</v>
      </c>
      <c r="V113" s="111">
        <v>126.02516560535456</v>
      </c>
      <c r="W113" s="112"/>
      <c r="X113" s="115"/>
      <c r="Y113" s="294"/>
      <c r="Z113" s="295"/>
      <c r="AA113" s="116">
        <f t="shared" si="52"/>
        <v>-244.35989961321866</v>
      </c>
      <c r="AB113" s="109">
        <f t="shared" si="53"/>
        <v>0.91854670012892714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7505</v>
      </c>
      <c r="G114" s="120">
        <f t="shared" si="54"/>
        <v>107171.4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3230.7203308296871</v>
      </c>
      <c r="N114" s="105">
        <f t="shared" si="48"/>
        <v>1076.906776943229</v>
      </c>
      <c r="O114" s="122">
        <f t="shared" si="49"/>
        <v>0</v>
      </c>
      <c r="P114" s="123">
        <f t="shared" si="50"/>
        <v>-123.09322305677097</v>
      </c>
      <c r="Q114" s="124">
        <f t="shared" si="51"/>
        <v>0.89742231411935758</v>
      </c>
      <c r="R114" s="303"/>
      <c r="S114" s="46">
        <v>1.0104166666666665</v>
      </c>
      <c r="T114" s="119">
        <v>1.107199074074074</v>
      </c>
      <c r="U114" s="110">
        <v>14.983333333333491</v>
      </c>
      <c r="V114" s="111">
        <v>139.38068105212861</v>
      </c>
      <c r="W114" s="112"/>
      <c r="X114" s="115"/>
      <c r="Y114" s="294"/>
      <c r="Z114" s="295"/>
      <c r="AA114" s="116">
        <f t="shared" si="52"/>
        <v>-369.2796691703129</v>
      </c>
      <c r="AB114" s="109">
        <f t="shared" si="53"/>
        <v>0.89742231411935758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2993.0871687049512</v>
      </c>
      <c r="N123" s="137">
        <f t="shared" ref="N123:N135" si="59">M123/L123</f>
        <v>997.69572290165036</v>
      </c>
      <c r="O123" s="138">
        <f t="shared" ref="O123:O135" si="60">L123-I123</f>
        <v>0</v>
      </c>
      <c r="P123" s="139">
        <f t="shared" ref="P123:P135" si="61">N123-K123</f>
        <v>-102.30427709834964</v>
      </c>
      <c r="Q123" s="140">
        <f t="shared" ref="Q123:Q135" si="62">N123/K123</f>
        <v>0.90699611172877304</v>
      </c>
      <c r="R123" s="304"/>
      <c r="S123" s="141">
        <f>S107</f>
        <v>0.73194444444444451</v>
      </c>
      <c r="T123" s="142">
        <f>INDEX(T107:T122,COUNTA(T107:T122))</f>
        <v>1.107199074074074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-306.91283129504882</v>
      </c>
      <c r="AB123" s="140">
        <f t="shared" ref="AB123:AB135" si="64">M123/J123</f>
        <v>0.90699611172877304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494</v>
      </c>
      <c r="G124" s="147">
        <f t="shared" ref="G124:G135" si="65">E124*F124</f>
        <v>12364.82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3233.6287436999592</v>
      </c>
      <c r="N124" s="151">
        <f t="shared" si="59"/>
        <v>646.72574873999179</v>
      </c>
      <c r="O124" s="153">
        <f t="shared" si="60"/>
        <v>0</v>
      </c>
      <c r="P124" s="154">
        <f t="shared" si="61"/>
        <v>-73.274251260008214</v>
      </c>
      <c r="Q124" s="155">
        <f t="shared" si="62"/>
        <v>0.89823020658332198</v>
      </c>
      <c r="R124" s="302">
        <f>Q140</f>
        <v>0.89771295212426039</v>
      </c>
      <c r="S124" s="156">
        <v>0.73819444444444438</v>
      </c>
      <c r="T124" s="157">
        <v>0.74454861111111104</v>
      </c>
      <c r="U124" s="158"/>
      <c r="V124" s="159">
        <v>9.1661728507786382</v>
      </c>
      <c r="W124" s="157"/>
      <c r="X124" s="168"/>
      <c r="Y124" s="305"/>
      <c r="Z124" s="306"/>
      <c r="AA124" s="170">
        <f t="shared" si="63"/>
        <v>-366.37125630004084</v>
      </c>
      <c r="AB124" s="155">
        <f t="shared" si="64"/>
        <v>0.89823020658332198</v>
      </c>
      <c r="AC124" s="307">
        <f>AB140</f>
        <v>0.89771295212426039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453</v>
      </c>
      <c r="G125" s="102">
        <f t="shared" si="65"/>
        <v>7565.0999999999995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3229.5238854278286</v>
      </c>
      <c r="N125" s="105">
        <f t="shared" si="59"/>
        <v>1076.5079618092761</v>
      </c>
      <c r="O125" s="107">
        <f t="shared" si="60"/>
        <v>0</v>
      </c>
      <c r="P125" s="108">
        <f t="shared" si="61"/>
        <v>-123.49203819072386</v>
      </c>
      <c r="Q125" s="109">
        <f t="shared" si="62"/>
        <v>0.89708996817439679</v>
      </c>
      <c r="R125" s="303"/>
      <c r="S125" s="46">
        <v>0.75486111111111098</v>
      </c>
      <c r="T125" s="47">
        <v>0.76069444444444434</v>
      </c>
      <c r="U125" s="110">
        <v>14.849999999999923</v>
      </c>
      <c r="V125" s="111">
        <v>8.4161012471964902</v>
      </c>
      <c r="W125" s="112"/>
      <c r="X125" s="13"/>
      <c r="Y125" s="294"/>
      <c r="Z125" s="295"/>
      <c r="AA125" s="171">
        <f t="shared" si="63"/>
        <v>-370.47611457217135</v>
      </c>
      <c r="AB125" s="109">
        <f t="shared" si="64"/>
        <v>0.8970899681743969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725</v>
      </c>
      <c r="G126" s="102">
        <f t="shared" si="65"/>
        <v>21750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3233.742702292102</v>
      </c>
      <c r="N126" s="105">
        <f t="shared" si="59"/>
        <v>808.43567557302549</v>
      </c>
      <c r="O126" s="107">
        <f t="shared" si="60"/>
        <v>0</v>
      </c>
      <c r="P126" s="108">
        <f t="shared" si="61"/>
        <v>-91.564324426974508</v>
      </c>
      <c r="Q126" s="109">
        <f t="shared" si="62"/>
        <v>0.89826186174780609</v>
      </c>
      <c r="R126" s="303"/>
      <c r="S126" s="46">
        <v>0.77083333333333315</v>
      </c>
      <c r="T126" s="47">
        <v>0.78017361111111094</v>
      </c>
      <c r="U126" s="110">
        <v>14.599999999999884</v>
      </c>
      <c r="V126" s="111">
        <v>13.451905115755455</v>
      </c>
      <c r="W126" s="112"/>
      <c r="X126" s="13"/>
      <c r="Y126" s="294"/>
      <c r="Z126" s="295"/>
      <c r="AA126" s="171">
        <f t="shared" si="63"/>
        <v>-366.25729770789803</v>
      </c>
      <c r="AB126" s="109">
        <f t="shared" si="64"/>
        <v>0.89826186174780609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734</v>
      </c>
      <c r="G127" s="102">
        <f t="shared" si="65"/>
        <v>18217.88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3231.0331506730563</v>
      </c>
      <c r="N127" s="105">
        <f t="shared" si="59"/>
        <v>646.20663013461126</v>
      </c>
      <c r="O127" s="107">
        <f t="shared" si="60"/>
        <v>0</v>
      </c>
      <c r="P127" s="108">
        <f t="shared" si="61"/>
        <v>-73.79336986538874</v>
      </c>
      <c r="Q127" s="109">
        <f t="shared" si="62"/>
        <v>0.89750920852029337</v>
      </c>
      <c r="R127" s="303"/>
      <c r="S127" s="46">
        <v>0.79027777777777752</v>
      </c>
      <c r="T127" s="47">
        <v>0.79973379629629604</v>
      </c>
      <c r="U127" s="110">
        <v>14.549999999999876</v>
      </c>
      <c r="V127" s="111">
        <v>13.630315117882969</v>
      </c>
      <c r="W127" s="112"/>
      <c r="X127" s="13"/>
      <c r="Y127" s="294"/>
      <c r="Z127" s="295"/>
      <c r="AA127" s="171">
        <f t="shared" si="63"/>
        <v>-368.9668493269437</v>
      </c>
      <c r="AB127" s="109">
        <f t="shared" si="64"/>
        <v>0.89750920852029337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1043</v>
      </c>
      <c r="G128" s="102">
        <f t="shared" si="65"/>
        <v>18961.739999999998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3229.7634114390858</v>
      </c>
      <c r="N128" s="105">
        <f t="shared" si="59"/>
        <v>1076.5878038130286</v>
      </c>
      <c r="O128" s="107">
        <f t="shared" si="60"/>
        <v>0</v>
      </c>
      <c r="P128" s="108">
        <f t="shared" si="61"/>
        <v>-123.41219618697141</v>
      </c>
      <c r="Q128" s="109">
        <f t="shared" si="62"/>
        <v>0.89715650317752382</v>
      </c>
      <c r="R128" s="303"/>
      <c r="S128" s="46">
        <v>0.8097222222222219</v>
      </c>
      <c r="T128" s="47">
        <v>0.82317129629629593</v>
      </c>
      <c r="U128" s="110">
        <v>15</v>
      </c>
      <c r="V128" s="111">
        <v>19.376032243834302</v>
      </c>
      <c r="W128" s="112"/>
      <c r="X128" s="115"/>
      <c r="Y128" s="294"/>
      <c r="Z128" s="295"/>
      <c r="AA128" s="171">
        <f t="shared" si="63"/>
        <v>-370.23658856091424</v>
      </c>
      <c r="AB128" s="109">
        <f t="shared" si="64"/>
        <v>0.89715650317752382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2323</v>
      </c>
      <c r="G129" s="120">
        <f t="shared" si="65"/>
        <v>38701.18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3232.9078723519929</v>
      </c>
      <c r="N129" s="105">
        <f t="shared" si="59"/>
        <v>646.58157447039855</v>
      </c>
      <c r="O129" s="107">
        <f t="shared" si="60"/>
        <v>0</v>
      </c>
      <c r="P129" s="108">
        <f t="shared" si="61"/>
        <v>-73.41842552960145</v>
      </c>
      <c r="Q129" s="109">
        <f t="shared" si="62"/>
        <v>0.89802996454222017</v>
      </c>
      <c r="R129" s="303"/>
      <c r="S129" s="46">
        <v>0.83333333333333293</v>
      </c>
      <c r="T129" s="119">
        <v>0.8632638888888885</v>
      </c>
      <c r="U129" s="110">
        <v>14.633333333333276</v>
      </c>
      <c r="V129" s="111">
        <v>43.112889541946274</v>
      </c>
      <c r="W129" s="112"/>
      <c r="X129" s="49"/>
      <c r="Y129" s="294"/>
      <c r="Z129" s="295"/>
      <c r="AA129" s="171">
        <f t="shared" si="63"/>
        <v>-367.09212764800714</v>
      </c>
      <c r="AB129" s="109">
        <f t="shared" si="64"/>
        <v>0.89802996454222028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1077</v>
      </c>
      <c r="G130" s="120">
        <f t="shared" si="65"/>
        <v>26957.31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3233.6287436999596</v>
      </c>
      <c r="N130" s="105">
        <f t="shared" si="59"/>
        <v>646.7257487399919</v>
      </c>
      <c r="O130" s="122">
        <f t="shared" si="60"/>
        <v>0</v>
      </c>
      <c r="P130" s="123">
        <f t="shared" si="61"/>
        <v>-73.2742512600081</v>
      </c>
      <c r="Q130" s="124">
        <f t="shared" si="62"/>
        <v>0.89823020658332209</v>
      </c>
      <c r="R130" s="303"/>
      <c r="S130" s="46">
        <v>0.87361111111111067</v>
      </c>
      <c r="T130" s="119">
        <v>0.88748842592592547</v>
      </c>
      <c r="U130" s="110">
        <v>14.899999999999931</v>
      </c>
      <c r="V130" s="111">
        <v>19.983741215159093</v>
      </c>
      <c r="W130" s="112"/>
      <c r="X130" s="115"/>
      <c r="Y130" s="294"/>
      <c r="Z130" s="295"/>
      <c r="AA130" s="171">
        <f t="shared" si="63"/>
        <v>-366.37125630004039</v>
      </c>
      <c r="AB130" s="109">
        <f t="shared" si="64"/>
        <v>0.89823020658332209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1030</v>
      </c>
      <c r="G131" s="120">
        <f t="shared" si="65"/>
        <v>17201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3229.5238854278282</v>
      </c>
      <c r="N131" s="105">
        <f t="shared" si="59"/>
        <v>1076.5079618092761</v>
      </c>
      <c r="O131" s="122">
        <f t="shared" si="60"/>
        <v>0</v>
      </c>
      <c r="P131" s="123">
        <f t="shared" si="61"/>
        <v>-123.49203819072386</v>
      </c>
      <c r="Q131" s="124">
        <f t="shared" si="62"/>
        <v>0.89708996817439679</v>
      </c>
      <c r="R131" s="303"/>
      <c r="S131" s="46">
        <v>0.8972222222222217</v>
      </c>
      <c r="T131" s="119">
        <v>0.91050925925925874</v>
      </c>
      <c r="U131" s="110">
        <v>15</v>
      </c>
      <c r="V131" s="111">
        <v>19.13594764815096</v>
      </c>
      <c r="W131" s="112"/>
      <c r="X131" s="115"/>
      <c r="Y131" s="294"/>
      <c r="Z131" s="295"/>
      <c r="AA131" s="171">
        <f t="shared" si="63"/>
        <v>-370.47611457217181</v>
      </c>
      <c r="AB131" s="109">
        <f t="shared" si="64"/>
        <v>0.89708996817439668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1828</v>
      </c>
      <c r="G132" s="120">
        <f t="shared" si="65"/>
        <v>54840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3233.742702292102</v>
      </c>
      <c r="N132" s="105">
        <f t="shared" si="59"/>
        <v>808.43567557302549</v>
      </c>
      <c r="O132" s="122">
        <f t="shared" si="60"/>
        <v>0</v>
      </c>
      <c r="P132" s="123">
        <f t="shared" si="61"/>
        <v>-91.564324426974508</v>
      </c>
      <c r="Q132" s="124">
        <f t="shared" si="62"/>
        <v>0.89826186174780609</v>
      </c>
      <c r="R132" s="303"/>
      <c r="S132" s="46">
        <v>0.92083333333333273</v>
      </c>
      <c r="T132" s="119">
        <v>0.94438657407407345</v>
      </c>
      <c r="U132" s="110">
        <v>14.866666666666539</v>
      </c>
      <c r="V132" s="111">
        <v>33.917355243587551</v>
      </c>
      <c r="W132" s="125"/>
      <c r="X132" s="126"/>
      <c r="Y132" s="294"/>
      <c r="Z132" s="295"/>
      <c r="AA132" s="171">
        <f t="shared" si="63"/>
        <v>-366.25729770789803</v>
      </c>
      <c r="AB132" s="109">
        <f t="shared" si="64"/>
        <v>0.89826186174780609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1670</v>
      </c>
      <c r="G133" s="120">
        <f t="shared" si="65"/>
        <v>41449.4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3231.0331506730563</v>
      </c>
      <c r="N133" s="105">
        <f t="shared" si="59"/>
        <v>646.20663013461126</v>
      </c>
      <c r="O133" s="122">
        <f t="shared" si="60"/>
        <v>0</v>
      </c>
      <c r="P133" s="123">
        <f t="shared" si="61"/>
        <v>-73.79336986538874</v>
      </c>
      <c r="Q133" s="124">
        <f t="shared" si="62"/>
        <v>0.89750920852029337</v>
      </c>
      <c r="R133" s="303"/>
      <c r="S133" s="46">
        <v>0.95416666666666605</v>
      </c>
      <c r="T133" s="119">
        <v>0.97569444444444386</v>
      </c>
      <c r="U133" s="110">
        <v>15</v>
      </c>
      <c r="V133" s="111">
        <v>31.011752379924463</v>
      </c>
      <c r="W133" s="125"/>
      <c r="X133" s="126"/>
      <c r="Y133" s="294"/>
      <c r="Z133" s="295"/>
      <c r="AA133" s="171">
        <f t="shared" si="63"/>
        <v>-368.9668493269437</v>
      </c>
      <c r="AB133" s="109">
        <f t="shared" si="64"/>
        <v>0.89750920852029337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2673</v>
      </c>
      <c r="G134" s="120">
        <f t="shared" si="65"/>
        <v>48595.14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3229.7634114390853</v>
      </c>
      <c r="N134" s="105">
        <f t="shared" si="59"/>
        <v>1076.5878038130284</v>
      </c>
      <c r="O134" s="122">
        <f t="shared" si="60"/>
        <v>0</v>
      </c>
      <c r="P134" s="123">
        <f t="shared" si="61"/>
        <v>-123.41219618697164</v>
      </c>
      <c r="Q134" s="124">
        <f t="shared" si="62"/>
        <v>0.8971565031775236</v>
      </c>
      <c r="R134" s="303"/>
      <c r="S134" s="46">
        <v>0.98611111111111049</v>
      </c>
      <c r="T134" s="119">
        <v>1.0205902777777771</v>
      </c>
      <c r="U134" s="110">
        <v>14.999999999999947</v>
      </c>
      <c r="V134" s="111">
        <v>49.656888003613709</v>
      </c>
      <c r="W134" s="125"/>
      <c r="X134" s="126"/>
      <c r="Y134" s="294"/>
      <c r="Z134" s="295"/>
      <c r="AA134" s="171">
        <f t="shared" si="63"/>
        <v>-370.2365885609147</v>
      </c>
      <c r="AB134" s="109">
        <f t="shared" si="64"/>
        <v>0.89715650317752371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5961</v>
      </c>
      <c r="G135" s="120">
        <f t="shared" si="65"/>
        <v>99310.26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3232.9078723519929</v>
      </c>
      <c r="N135" s="105">
        <f t="shared" si="59"/>
        <v>646.58157447039855</v>
      </c>
      <c r="O135" s="122">
        <f t="shared" si="60"/>
        <v>0</v>
      </c>
      <c r="P135" s="123">
        <f t="shared" si="61"/>
        <v>-73.41842552960145</v>
      </c>
      <c r="Q135" s="124">
        <f t="shared" si="62"/>
        <v>0.89802996454222017</v>
      </c>
      <c r="R135" s="303"/>
      <c r="S135" s="46">
        <v>1.030555555555555</v>
      </c>
      <c r="T135" s="119">
        <v>1.1073726851851846</v>
      </c>
      <c r="U135" s="110">
        <v>15</v>
      </c>
      <c r="V135" s="111">
        <v>110.63105232868779</v>
      </c>
      <c r="W135" s="125"/>
      <c r="X135" s="126"/>
      <c r="Y135" s="294"/>
      <c r="Z135" s="295"/>
      <c r="AA135" s="171">
        <f t="shared" si="63"/>
        <v>-367.09212764800714</v>
      </c>
      <c r="AB135" s="109">
        <f t="shared" si="64"/>
        <v>0.89802996454222028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3231.7666276473374</v>
      </c>
      <c r="N140" s="137">
        <f>M140/L140</f>
        <v>775.62399063536088</v>
      </c>
      <c r="O140" s="138">
        <f>L140-I140</f>
        <v>0</v>
      </c>
      <c r="P140" s="139">
        <f>N140-K140</f>
        <v>-88.376009364639003</v>
      </c>
      <c r="Q140" s="140">
        <f>N140/K140</f>
        <v>0.89771295212426039</v>
      </c>
      <c r="R140" s="304"/>
      <c r="S140" s="141">
        <f>S124</f>
        <v>0.73819444444444438</v>
      </c>
      <c r="T140" s="142">
        <f>INDEX(T124:T139,COUNTA(T124:T139))</f>
        <v>1.1073726851851846</v>
      </c>
      <c r="U140" s="143"/>
      <c r="V140" s="165"/>
      <c r="W140" s="166"/>
      <c r="X140" s="137"/>
      <c r="Y140" s="290"/>
      <c r="Z140" s="291"/>
      <c r="AA140" s="173">
        <f>M140-J140</f>
        <v>-368.23337235266263</v>
      </c>
      <c r="AB140" s="140">
        <f>M140/J140</f>
        <v>0.89771295212426039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36" priority="1" operator="greaterThan">
      <formula>0</formula>
    </cfRule>
  </conditionalFormatting>
  <conditionalFormatting sqref="P5:P140 AA5:AA140">
    <cfRule type="cellIs" dxfId="435" priority="4" operator="lessThan">
      <formula>0</formula>
    </cfRule>
  </conditionalFormatting>
  <conditionalFormatting sqref="Q5:Q140 AB5:AB140">
    <cfRule type="cellIs" dxfId="434" priority="2" operator="greaterThan">
      <formula>1</formula>
    </cfRule>
    <cfRule type="cellIs" dxfId="433" priority="3" operator="lessThan">
      <formula>0.8</formula>
    </cfRule>
  </conditionalFormatting>
  <conditionalFormatting sqref="AC5:AC6 R5:R140 AC73:AC78">
    <cfRule type="cellIs" dxfId="432" priority="5" operator="lessThan">
      <formula>0.8</formula>
    </cfRule>
  </conditionalFormatting>
  <conditionalFormatting sqref="AC12:AC20">
    <cfRule type="cellIs" dxfId="431" priority="12" operator="lessThan">
      <formula>0.8</formula>
    </cfRule>
  </conditionalFormatting>
  <conditionalFormatting sqref="AC22">
    <cfRule type="cellIs" dxfId="430" priority="11" operator="lessThan">
      <formula>0.8</formula>
    </cfRule>
  </conditionalFormatting>
  <conditionalFormatting sqref="AC39">
    <cfRule type="cellIs" dxfId="429" priority="7" operator="lessThan">
      <formula>0.8</formula>
    </cfRule>
  </conditionalFormatting>
  <conditionalFormatting sqref="AC56:AC61">
    <cfRule type="cellIs" dxfId="428" priority="6" operator="lessThan">
      <formula>0.8</formula>
    </cfRule>
  </conditionalFormatting>
  <conditionalFormatting sqref="AC90">
    <cfRule type="cellIs" dxfId="427" priority="10" operator="lessThan">
      <formula>0.8</formula>
    </cfRule>
  </conditionalFormatting>
  <conditionalFormatting sqref="AC107">
    <cfRule type="cellIs" dxfId="426" priority="9" operator="lessThan">
      <formula>0.8</formula>
    </cfRule>
  </conditionalFormatting>
  <conditionalFormatting sqref="AC124:AC129">
    <cfRule type="cellIs" dxfId="425" priority="8" operator="lessThan">
      <formula>0.8</formula>
    </cfRule>
  </conditionalFormatting>
  <dataValidations count="1">
    <dataValidation type="list" allowBlank="1" showInputMessage="1" showErrorMessage="1" sqref="Y5:Z140" xr:uid="{0C82A4AA-A294-4531-B0E8-792BCE9FDB4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E1BB-573C-4966-9DA2-7767E3B2DB6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42" sqref="Q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84191</v>
      </c>
      <c r="E1" s="87" t="s">
        <v>3</v>
      </c>
      <c r="F1" s="88">
        <f>SUM(G5:G140)</f>
        <v>3900944.3800000013</v>
      </c>
      <c r="G1" s="89" t="s">
        <v>84</v>
      </c>
      <c r="H1" s="90">
        <f>L21+L38+L55+L72+L89+L106+L123+L140</f>
        <v>137.63690476190476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46253</v>
      </c>
      <c r="B2" s="348"/>
      <c r="C2" s="91" t="s">
        <v>40</v>
      </c>
      <c r="D2" s="92">
        <f>AVERAGE(N21,N38,N55,N72,N89,N106,N123,N140)</f>
        <v>207.14725545186488</v>
      </c>
      <c r="E2" s="92" t="s">
        <v>91</v>
      </c>
      <c r="F2" s="93">
        <f>F1/D1</f>
        <v>46.334458315021813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3963</v>
      </c>
      <c r="G5" s="147">
        <f t="shared" ref="G5:G7" si="0">E5*F5</f>
        <v>78071.099999999991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1083.6872881768481</v>
      </c>
      <c r="N5" s="151">
        <f>M5/L5</f>
        <v>83.360560628988324</v>
      </c>
      <c r="O5" s="153">
        <f>L5-I5</f>
        <v>0</v>
      </c>
      <c r="P5" s="154">
        <f>N5-K5</f>
        <v>-8.9471316787039825</v>
      </c>
      <c r="Q5" s="155">
        <f>N5/K5</f>
        <v>0.90307274014737349</v>
      </c>
      <c r="R5" s="302">
        <f>Q21</f>
        <v>0.90279855389759056</v>
      </c>
      <c r="S5" s="156">
        <v>0.20833333333333334</v>
      </c>
      <c r="T5" s="157">
        <v>0.36070601851851852</v>
      </c>
      <c r="U5" s="158"/>
      <c r="V5" s="159">
        <v>219.41754101409779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-116.31271182315186</v>
      </c>
      <c r="AF5" s="131">
        <f>M5/J5</f>
        <v>0.90307274014737349</v>
      </c>
      <c r="AG5" s="381">
        <f>AF21</f>
        <v>0.90279855389759056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3783</v>
      </c>
      <c r="G6" s="102">
        <f t="shared" si="0"/>
        <v>213474.69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1805.9548219448366</v>
      </c>
      <c r="N6" s="105">
        <f>M6/L6</f>
        <v>75.248117581034862</v>
      </c>
      <c r="O6" s="107">
        <f>L6-I6</f>
        <v>0</v>
      </c>
      <c r="P6" s="108">
        <f>N6-K6</f>
        <v>-8.0852157522984669</v>
      </c>
      <c r="Q6" s="109">
        <f>N6/K6</f>
        <v>0.90297741097241835</v>
      </c>
      <c r="R6" s="303"/>
      <c r="S6" s="46">
        <v>0.36388888888888887</v>
      </c>
      <c r="T6" s="47">
        <v>0.45116898148148143</v>
      </c>
      <c r="U6" s="110">
        <v>4.5833333333333037</v>
      </c>
      <c r="V6" s="111">
        <v>125.68420718053443</v>
      </c>
      <c r="W6" s="112">
        <v>0.45116898148148143</v>
      </c>
      <c r="X6" s="115">
        <v>0.4902777777777777</v>
      </c>
      <c r="Y6" s="12"/>
      <c r="Z6" s="197"/>
      <c r="AA6" s="294"/>
      <c r="AB6" s="295"/>
      <c r="AC6" s="12">
        <v>2</v>
      </c>
      <c r="AD6" s="197"/>
      <c r="AE6" s="116">
        <f>M6-J6</f>
        <v>-194.04517805516343</v>
      </c>
      <c r="AF6" s="109">
        <f>M6/J6</f>
        <v>0.90297741097241824</v>
      </c>
      <c r="AG6" s="375"/>
    </row>
    <row r="7" spans="1:33" ht="15.75" customHeight="1">
      <c r="A7" s="311"/>
      <c r="B7" s="99" t="s">
        <v>173</v>
      </c>
      <c r="C7" s="377" t="s">
        <v>176</v>
      </c>
      <c r="D7" s="377"/>
      <c r="E7" s="100">
        <v>59.52</v>
      </c>
      <c r="F7" s="101">
        <v>4245</v>
      </c>
      <c r="G7" s="102">
        <f t="shared" si="0"/>
        <v>252662.40000000002</v>
      </c>
      <c r="H7" s="26"/>
      <c r="I7" s="103">
        <v>24</v>
      </c>
      <c r="J7" s="104">
        <v>2000</v>
      </c>
      <c r="K7" s="105">
        <f t="shared" si="1"/>
        <v>83.333333333333329</v>
      </c>
      <c r="L7" s="106">
        <v>24</v>
      </c>
      <c r="M7" s="104">
        <f>F7/V7*60</f>
        <v>1804.9103701457861</v>
      </c>
      <c r="N7" s="105">
        <f>M7/L7</f>
        <v>75.204598756074418</v>
      </c>
      <c r="O7" s="107">
        <f>L7-I7</f>
        <v>0</v>
      </c>
      <c r="P7" s="108">
        <f>N7-K7</f>
        <v>-8.1287345772589106</v>
      </c>
      <c r="Q7" s="109">
        <f>N7/K7</f>
        <v>0.90245518507289302</v>
      </c>
      <c r="R7" s="303"/>
      <c r="S7" s="46">
        <v>0.4902777777777777</v>
      </c>
      <c r="T7" s="47">
        <v>0.58826388888888881</v>
      </c>
      <c r="U7" s="110">
        <v>56.31666666666662</v>
      </c>
      <c r="V7" s="111">
        <v>141.11504050997689</v>
      </c>
      <c r="W7" s="112"/>
      <c r="X7" s="115"/>
      <c r="Y7" s="12"/>
      <c r="Z7" s="197"/>
      <c r="AA7" s="294"/>
      <c r="AB7" s="295"/>
      <c r="AC7" s="12">
        <v>3</v>
      </c>
      <c r="AD7" s="197"/>
      <c r="AE7" s="116">
        <f>M7-J7</f>
        <v>-195.08962985421385</v>
      </c>
      <c r="AF7" s="109">
        <f>M7/J7</f>
        <v>0.90245518507289302</v>
      </c>
      <c r="AG7" s="375"/>
    </row>
    <row r="8" spans="1:33" ht="15.75" customHeight="1">
      <c r="A8" s="311"/>
      <c r="B8" s="99"/>
      <c r="C8" s="377"/>
      <c r="D8" s="377"/>
      <c r="E8" s="100"/>
      <c r="F8" s="101"/>
      <c r="G8" s="102"/>
      <c r="H8" s="26"/>
      <c r="I8" s="103"/>
      <c r="J8" s="104"/>
      <c r="K8" s="105"/>
      <c r="L8" s="117"/>
      <c r="M8" s="104"/>
      <c r="N8" s="105"/>
      <c r="O8" s="107"/>
      <c r="P8" s="108"/>
      <c r="Q8" s="109"/>
      <c r="R8" s="303"/>
      <c r="S8" s="46"/>
      <c r="T8" s="47"/>
      <c r="U8" s="110"/>
      <c r="V8" s="111"/>
      <c r="W8" s="112"/>
      <c r="X8" s="115"/>
      <c r="Y8" s="12"/>
      <c r="Z8" s="197"/>
      <c r="AA8" s="294"/>
      <c r="AB8" s="295"/>
      <c r="AC8" s="12"/>
      <c r="AD8" s="197"/>
      <c r="AE8" s="116"/>
      <c r="AF8" s="109"/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20.333333333333332</v>
      </c>
      <c r="J21" s="136">
        <f t="shared" si="2"/>
        <v>1733.3333333333333</v>
      </c>
      <c r="K21" s="137">
        <f t="shared" ref="K21" si="3">J21/I21</f>
        <v>85.245901639344268</v>
      </c>
      <c r="L21" s="135">
        <f t="shared" ref="L21:M21" si="4">AVERAGE(L5:L20)</f>
        <v>20.333333333333332</v>
      </c>
      <c r="M21" s="136">
        <f t="shared" si="4"/>
        <v>1564.8508267558236</v>
      </c>
      <c r="N21" s="137">
        <f t="shared" ref="N21:N27" si="5">M21/L21</f>
        <v>76.959876725696247</v>
      </c>
      <c r="O21" s="138">
        <f t="shared" ref="O21:O27" si="6">L21-I21</f>
        <v>0</v>
      </c>
      <c r="P21" s="139">
        <f t="shared" ref="P21:P27" si="7">N21-K21</f>
        <v>-8.2860249136480206</v>
      </c>
      <c r="Q21" s="140">
        <f t="shared" ref="Q21:Q27" si="8">N21/K21</f>
        <v>0.90279855389759056</v>
      </c>
      <c r="R21" s="304"/>
      <c r="S21" s="141">
        <f>S5</f>
        <v>0.20833333333333334</v>
      </c>
      <c r="T21" s="142">
        <f>INDEX(T5:T20,COUNTA(T5:T20))</f>
        <v>0.58826388888888881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9</v>
      </c>
      <c r="AD21" s="179">
        <f>SUM(AD5:AD20)</f>
        <v>0</v>
      </c>
      <c r="AE21" s="167">
        <f t="shared" ref="AE21:AE27" si="9">M21-J21</f>
        <v>-168.48250657750964</v>
      </c>
      <c r="AF21" s="140">
        <f t="shared" ref="AF21:AF27" si="10">M21/J21</f>
        <v>0.90279855389759056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2373</v>
      </c>
      <c r="G22" s="147">
        <f t="shared" ref="G22:G27" si="11">E22*F22</f>
        <v>86495.85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1895.3783422374972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0.90308469382604672</v>
      </c>
      <c r="S22" s="156">
        <v>0.16666666666666666</v>
      </c>
      <c r="T22" s="157">
        <v>0.21883101851851849</v>
      </c>
      <c r="U22" s="158"/>
      <c r="V22" s="159">
        <v>75.119566804757397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-204.62165776250276</v>
      </c>
      <c r="AF22" s="155">
        <f t="shared" si="10"/>
        <v>0.90256111535118921</v>
      </c>
      <c r="AG22" s="374">
        <f>AF38</f>
        <v>0.91054820369237754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1107</v>
      </c>
      <c r="G23" s="102">
        <f t="shared" si="11"/>
        <v>56944.079999999994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1804.5709154418093</v>
      </c>
      <c r="N23" s="105">
        <f t="shared" si="5"/>
        <v>94.977416602200492</v>
      </c>
      <c r="O23" s="107">
        <f t="shared" si="6"/>
        <v>0</v>
      </c>
      <c r="P23" s="108">
        <f t="shared" si="7"/>
        <v>-10.285741292536343</v>
      </c>
      <c r="Q23" s="109">
        <f t="shared" si="8"/>
        <v>0.90228545772090474</v>
      </c>
      <c r="R23" s="303"/>
      <c r="S23" s="46">
        <v>0.22291666666666668</v>
      </c>
      <c r="T23" s="47">
        <v>0.24847222222222223</v>
      </c>
      <c r="U23" s="110">
        <v>5.883333333333387</v>
      </c>
      <c r="V23" s="111">
        <v>36.806533581828525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-195.42908455819065</v>
      </c>
      <c r="AF23" s="109">
        <f t="shared" si="10"/>
        <v>0.90228545772090463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1725</v>
      </c>
      <c r="G24" s="102">
        <f t="shared" si="11"/>
        <v>74658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1625.1449246155498</v>
      </c>
      <c r="N24" s="105">
        <f t="shared" si="5"/>
        <v>77.387853553121417</v>
      </c>
      <c r="O24" s="107">
        <f t="shared" si="6"/>
        <v>0</v>
      </c>
      <c r="P24" s="108">
        <f t="shared" si="7"/>
        <v>-8.3264321611642913</v>
      </c>
      <c r="Q24" s="109">
        <f t="shared" si="8"/>
        <v>0.90285829145308327</v>
      </c>
      <c r="R24" s="303"/>
      <c r="S24" s="46">
        <v>0.25138888888888888</v>
      </c>
      <c r="T24" s="47">
        <v>0.29561342592592593</v>
      </c>
      <c r="U24" s="110">
        <v>5</v>
      </c>
      <c r="V24" s="111">
        <v>63.686627839965929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-174.85507538445017</v>
      </c>
      <c r="AF24" s="109">
        <f t="shared" si="10"/>
        <v>0.90285829145308327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3112</v>
      </c>
      <c r="G25" s="102">
        <f t="shared" si="11"/>
        <v>190112.08000000002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1800.9796932755733</v>
      </c>
      <c r="N25" s="105">
        <f t="shared" si="5"/>
        <v>90.048984663778668</v>
      </c>
      <c r="O25" s="107">
        <f t="shared" si="6"/>
        <v>0</v>
      </c>
      <c r="P25" s="108">
        <f t="shared" si="7"/>
        <v>-9.9510153362213316</v>
      </c>
      <c r="Q25" s="109">
        <f t="shared" si="8"/>
        <v>0.90048984663778664</v>
      </c>
      <c r="R25" s="303"/>
      <c r="S25" s="46">
        <v>0.2986111111111111</v>
      </c>
      <c r="T25" s="47">
        <v>0.37060185185185185</v>
      </c>
      <c r="U25" s="110">
        <v>5</v>
      </c>
      <c r="V25" s="111">
        <v>103.67690468535973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-199.02030672442675</v>
      </c>
      <c r="AF25" s="109">
        <f t="shared" si="10"/>
        <v>0.90048984663778664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3071</v>
      </c>
      <c r="G26" s="102">
        <f t="shared" si="11"/>
        <v>165096.95999999999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1802.1482139012251</v>
      </c>
      <c r="N26" s="105">
        <f t="shared" si="5"/>
        <v>90.107410695061247</v>
      </c>
      <c r="O26" s="107">
        <f t="shared" si="6"/>
        <v>0</v>
      </c>
      <c r="P26" s="108">
        <f t="shared" si="7"/>
        <v>-9.8925893049387525</v>
      </c>
      <c r="Q26" s="109">
        <f t="shared" si="8"/>
        <v>0.90107410695061252</v>
      </c>
      <c r="R26" s="303"/>
      <c r="S26" s="46">
        <v>0.37361111111111112</v>
      </c>
      <c r="T26" s="47">
        <v>0.44460648148148152</v>
      </c>
      <c r="U26" s="110">
        <v>5</v>
      </c>
      <c r="V26" s="111">
        <v>102.24464257638424</v>
      </c>
      <c r="W26" s="112">
        <v>0.44460648148148152</v>
      </c>
      <c r="X26" s="115">
        <v>0.48263888888888884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-197.85178609877494</v>
      </c>
      <c r="AF26" s="109">
        <f t="shared" si="10"/>
        <v>0.90107410695061252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2189</v>
      </c>
      <c r="G27" s="120">
        <f t="shared" si="11"/>
        <v>65604.33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0.48263888888888884</v>
      </c>
      <c r="T27" s="119">
        <v>0.51736111111111105</v>
      </c>
      <c r="U27" s="110">
        <v>54.766666666666538</v>
      </c>
      <c r="V27" s="111">
        <v>50.003148222718451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1925.8094508093784</v>
      </c>
      <c r="N38" s="137">
        <f t="shared" ref="N38:N45" si="16">M38/L38</f>
        <v>94.711940203739928</v>
      </c>
      <c r="O38" s="138">
        <f t="shared" ref="O38:O45" si="17">L38-I38</f>
        <v>0.1666666666666643</v>
      </c>
      <c r="P38" s="139">
        <f t="shared" ref="P38:P45" si="18">N38-K38</f>
        <v>-10.164092854111303</v>
      </c>
      <c r="Q38" s="140">
        <f t="shared" ref="Q38:Q45" si="19">N38/K38</f>
        <v>0.90308469382604672</v>
      </c>
      <c r="R38" s="304"/>
      <c r="S38" s="141">
        <f>S22</f>
        <v>0.16666666666666666</v>
      </c>
      <c r="T38" s="142">
        <f>INDEX(T22:T37,COUNTA(T22:T37))</f>
        <v>0.51736111111111105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5" si="20">M38-J38</f>
        <v>-189.1905491906216</v>
      </c>
      <c r="AF38" s="140">
        <f t="shared" ref="AF38:AF45" si="21">M38/J38</f>
        <v>0.91054820369237754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2470</v>
      </c>
      <c r="G39" s="147">
        <f t="shared" ref="G39:G45" si="22">E39*F39</f>
        <v>176728.5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1800.0138067243465</v>
      </c>
      <c r="N39" s="151">
        <f t="shared" si="16"/>
        <v>81.818809396561207</v>
      </c>
      <c r="O39" s="153">
        <f t="shared" si="17"/>
        <v>0</v>
      </c>
      <c r="P39" s="154">
        <f t="shared" si="18"/>
        <v>-9.0902815125296996</v>
      </c>
      <c r="Q39" s="155">
        <f t="shared" si="19"/>
        <v>0.90000690336217326</v>
      </c>
      <c r="R39" s="302">
        <f>Q55</f>
        <v>0.8737113210153209</v>
      </c>
      <c r="S39" s="156">
        <v>0.16666666666666666</v>
      </c>
      <c r="T39" s="157">
        <v>0.2238310185185185</v>
      </c>
      <c r="U39" s="158"/>
      <c r="V39" s="159">
        <v>82.332701808378573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-199.98619327565348</v>
      </c>
      <c r="AF39" s="155">
        <f t="shared" si="21"/>
        <v>0.90000690336217326</v>
      </c>
      <c r="AG39" s="307">
        <f>AF55</f>
        <v>0.8737113210153209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2489</v>
      </c>
      <c r="G40" s="102">
        <f t="shared" si="22"/>
        <v>148195.06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1801.7796769384904</v>
      </c>
      <c r="N40" s="105">
        <f t="shared" si="16"/>
        <v>78.338246823412632</v>
      </c>
      <c r="O40" s="107">
        <f t="shared" si="17"/>
        <v>0</v>
      </c>
      <c r="P40" s="108">
        <f t="shared" si="18"/>
        <v>-8.6182749157178051</v>
      </c>
      <c r="Q40" s="109">
        <f t="shared" si="19"/>
        <v>0.9008898384692452</v>
      </c>
      <c r="R40" s="303"/>
      <c r="S40" s="46">
        <v>0.2270833333333333</v>
      </c>
      <c r="T40" s="47">
        <v>0.28464120370370366</v>
      </c>
      <c r="U40" s="110">
        <v>4.6833333333333194</v>
      </c>
      <c r="V40" s="111">
        <v>82.884717766243412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-198.22032306150959</v>
      </c>
      <c r="AF40" s="109">
        <f t="shared" si="21"/>
        <v>0.9008898384692452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3479</v>
      </c>
      <c r="G41" s="102">
        <f t="shared" si="22"/>
        <v>204112.93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1799.8615804078904</v>
      </c>
      <c r="N41" s="105">
        <f t="shared" si="16"/>
        <v>78.254851322082189</v>
      </c>
      <c r="O41" s="107">
        <f t="shared" si="17"/>
        <v>0</v>
      </c>
      <c r="P41" s="108">
        <f t="shared" si="18"/>
        <v>-8.7016704170482484</v>
      </c>
      <c r="Q41" s="109">
        <f t="shared" si="19"/>
        <v>0.89993079020394517</v>
      </c>
      <c r="R41" s="303"/>
      <c r="S41" s="46">
        <v>0.28749999999999998</v>
      </c>
      <c r="T41" s="47">
        <v>0.36803240740740739</v>
      </c>
      <c r="U41" s="110">
        <v>5</v>
      </c>
      <c r="V41" s="111">
        <v>115.97558516288495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-200.13841959210959</v>
      </c>
      <c r="AF41" s="109">
        <f t="shared" si="21"/>
        <v>0.89993079020394517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1862</v>
      </c>
      <c r="G42" s="102">
        <f t="shared" si="22"/>
        <v>119019.04000000001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1805.5665741879891</v>
      </c>
      <c r="N42" s="105">
        <f t="shared" si="16"/>
        <v>75.231940591166207</v>
      </c>
      <c r="O42" s="107">
        <f t="shared" si="17"/>
        <v>0</v>
      </c>
      <c r="P42" s="108">
        <f t="shared" si="18"/>
        <v>-8.1013927421671212</v>
      </c>
      <c r="Q42" s="109">
        <f t="shared" si="19"/>
        <v>0.90278328709399458</v>
      </c>
      <c r="R42" s="303"/>
      <c r="S42" s="46">
        <v>0.37083333333333329</v>
      </c>
      <c r="T42" s="47">
        <v>0.41379629629629627</v>
      </c>
      <c r="U42" s="110">
        <v>5</v>
      </c>
      <c r="V42" s="111">
        <v>61.875314705714153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-194.43342581201091</v>
      </c>
      <c r="AF42" s="109">
        <f t="shared" si="21"/>
        <v>0.90278328709399458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962</v>
      </c>
      <c r="G43" s="102">
        <f t="shared" si="22"/>
        <v>66628.12000000001</v>
      </c>
      <c r="H43" s="13">
        <v>2</v>
      </c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1672.014767491964</v>
      </c>
      <c r="N43" s="105">
        <f t="shared" si="16"/>
        <v>69.667281978831838</v>
      </c>
      <c r="O43" s="107">
        <f t="shared" si="17"/>
        <v>0</v>
      </c>
      <c r="P43" s="108">
        <f t="shared" si="18"/>
        <v>-13.666051354501491</v>
      </c>
      <c r="Q43" s="109">
        <f t="shared" si="19"/>
        <v>0.83600738374598205</v>
      </c>
      <c r="R43" s="303"/>
      <c r="S43" s="46">
        <v>0.41736111111111107</v>
      </c>
      <c r="T43" s="47">
        <v>0.44133101851851847</v>
      </c>
      <c r="U43" s="110">
        <v>5.1333333333333098</v>
      </c>
      <c r="V43" s="111">
        <v>34.521226200998498</v>
      </c>
      <c r="W43" s="112">
        <v>0.44133101851851847</v>
      </c>
      <c r="X43" s="115">
        <v>0.47986111111111107</v>
      </c>
      <c r="Y43" s="12"/>
      <c r="Z43" s="197"/>
      <c r="AA43" s="294"/>
      <c r="AB43" s="295"/>
      <c r="AC43" s="12">
        <v>1</v>
      </c>
      <c r="AD43" s="197"/>
      <c r="AE43" s="116">
        <f t="shared" si="20"/>
        <v>-327.98523250803601</v>
      </c>
      <c r="AF43" s="109">
        <f t="shared" si="21"/>
        <v>0.83600738374598205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3516</v>
      </c>
      <c r="G44" s="120">
        <f t="shared" si="22"/>
        <v>243166.56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1674.0316000000003</v>
      </c>
      <c r="N44" s="105">
        <f t="shared" si="16"/>
        <v>69.751316666666682</v>
      </c>
      <c r="O44" s="107">
        <f t="shared" si="17"/>
        <v>0</v>
      </c>
      <c r="P44" s="108">
        <f t="shared" si="18"/>
        <v>-13.582016666666647</v>
      </c>
      <c r="Q44" s="109">
        <f t="shared" si="19"/>
        <v>0.8370158000000002</v>
      </c>
      <c r="R44" s="303"/>
      <c r="S44" s="46">
        <v>0.47986111111111107</v>
      </c>
      <c r="T44" s="119">
        <v>0.56737268518518513</v>
      </c>
      <c r="U44" s="110">
        <v>55.483333333333348</v>
      </c>
      <c r="V44" s="111">
        <v>126.0191265206702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-325.96839999999975</v>
      </c>
      <c r="AF44" s="109">
        <f t="shared" si="21"/>
        <v>0.83701580000000009</v>
      </c>
      <c r="AG44" s="308"/>
    </row>
    <row r="45" spans="1:33" ht="15.75" customHeight="1">
      <c r="A45" s="311"/>
      <c r="B45" s="162" t="s">
        <v>173</v>
      </c>
      <c r="C45" s="292" t="s">
        <v>252</v>
      </c>
      <c r="D45" s="293"/>
      <c r="E45" s="100">
        <v>69.260000000000005</v>
      </c>
      <c r="F45" s="101">
        <v>2535</v>
      </c>
      <c r="G45" s="120">
        <f t="shared" si="22"/>
        <v>175574.1</v>
      </c>
      <c r="H45" s="61"/>
      <c r="I45" s="103">
        <v>24</v>
      </c>
      <c r="J45" s="104">
        <v>2000</v>
      </c>
      <c r="K45" s="105">
        <f t="shared" si="1"/>
        <v>83.333333333333329</v>
      </c>
      <c r="L45" s="106">
        <v>24</v>
      </c>
      <c r="M45" s="104">
        <f t="shared" si="23"/>
        <v>1678.6904884638118</v>
      </c>
      <c r="N45" s="105">
        <f t="shared" si="16"/>
        <v>69.945437019325496</v>
      </c>
      <c r="O45" s="122">
        <f t="shared" si="17"/>
        <v>0</v>
      </c>
      <c r="P45" s="123">
        <f t="shared" si="18"/>
        <v>-13.387896314007833</v>
      </c>
      <c r="Q45" s="124">
        <f t="shared" si="19"/>
        <v>0.83934524423190604</v>
      </c>
      <c r="R45" s="303"/>
      <c r="S45" s="118">
        <v>0.57152777777777775</v>
      </c>
      <c r="T45" s="119">
        <v>0.63444444444444437</v>
      </c>
      <c r="U45" s="110">
        <v>5.9833333333333627</v>
      </c>
      <c r="V45" s="111">
        <v>90.606339313442106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-321.30951153618821</v>
      </c>
      <c r="AF45" s="109">
        <f t="shared" si="21"/>
        <v>0.83934524423190593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23.428571428571427</v>
      </c>
      <c r="J55" s="136">
        <f t="shared" si="24"/>
        <v>2000</v>
      </c>
      <c r="K55" s="137">
        <f t="shared" ref="K55" si="25">J55/I55</f>
        <v>85.365853658536594</v>
      </c>
      <c r="L55" s="135">
        <f t="shared" ref="L55:M55" si="26">AVERAGE(L39:L54)</f>
        <v>23.428571428571427</v>
      </c>
      <c r="M55" s="136">
        <f t="shared" si="26"/>
        <v>1747.4226420306418</v>
      </c>
      <c r="N55" s="137">
        <f t="shared" ref="N55:N63" si="27">M55/L55</f>
        <v>74.58511276960057</v>
      </c>
      <c r="O55" s="138">
        <f t="shared" ref="O55:O63" si="28">L55-I55</f>
        <v>0</v>
      </c>
      <c r="P55" s="139">
        <f t="shared" ref="P55:P63" si="29">N55-K55</f>
        <v>-10.780740888936023</v>
      </c>
      <c r="Q55" s="140">
        <f t="shared" ref="Q55:Q63" si="30">N55/K55</f>
        <v>0.8737113210153209</v>
      </c>
      <c r="R55" s="304"/>
      <c r="S55" s="141">
        <f>S39</f>
        <v>0.16666666666666666</v>
      </c>
      <c r="T55" s="142">
        <f>INDEX(T39:T54,COUNTA(T39:T54))</f>
        <v>0.63444444444444437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-252.57735796935822</v>
      </c>
      <c r="AF55" s="140">
        <f t="shared" ref="AF55:AF63" si="32">M55/J55</f>
        <v>0.8737113210153209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2115</v>
      </c>
      <c r="G56" s="147">
        <f t="shared" ref="G56:G63" si="33">E56*F56</f>
        <v>61038.9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3192.603615469443</v>
      </c>
      <c r="N56" s="151">
        <f t="shared" si="27"/>
        <v>177.36686752608017</v>
      </c>
      <c r="O56" s="153">
        <f t="shared" si="28"/>
        <v>0</v>
      </c>
      <c r="P56" s="154">
        <f t="shared" si="29"/>
        <v>-22.633132473919829</v>
      </c>
      <c r="Q56" s="155">
        <f t="shared" si="30"/>
        <v>0.88683433763040087</v>
      </c>
      <c r="R56" s="302">
        <f>Q72</f>
        <v>0.888513492639048</v>
      </c>
      <c r="S56" s="156">
        <v>0.20833333333333334</v>
      </c>
      <c r="T56" s="157">
        <v>0.23592592592592593</v>
      </c>
      <c r="U56" s="158"/>
      <c r="V56" s="159">
        <v>39.748122624781445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-407.39638453055704</v>
      </c>
      <c r="AF56" s="155">
        <f t="shared" si="32"/>
        <v>0.88683433763040087</v>
      </c>
      <c r="AG56" s="307">
        <f>AF72</f>
        <v>0.89955092733021624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2417</v>
      </c>
      <c r="G57" s="102">
        <f t="shared" si="33"/>
        <v>86746.13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3190.9485019278904</v>
      </c>
      <c r="N57" s="105">
        <f t="shared" si="27"/>
        <v>177.27491677377168</v>
      </c>
      <c r="O57" s="107">
        <f t="shared" si="28"/>
        <v>0</v>
      </c>
      <c r="P57" s="108">
        <f t="shared" si="29"/>
        <v>-22.725083226228321</v>
      </c>
      <c r="Q57" s="109">
        <f t="shared" si="30"/>
        <v>0.88637458386885837</v>
      </c>
      <c r="R57" s="303"/>
      <c r="S57" s="46">
        <v>0.23888888888888887</v>
      </c>
      <c r="T57" s="47">
        <v>0.27043981481481483</v>
      </c>
      <c r="U57" s="110">
        <v>5</v>
      </c>
      <c r="V57" s="111">
        <v>45.44730192680408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-409.05149807210955</v>
      </c>
      <c r="AF57" s="109">
        <f t="shared" si="32"/>
        <v>0.88637458386885848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2123</v>
      </c>
      <c r="G58" s="102">
        <f t="shared" si="33"/>
        <v>77977.789999999994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3191.4365886142127</v>
      </c>
      <c r="N58" s="105">
        <f t="shared" si="27"/>
        <v>151.97317088639107</v>
      </c>
      <c r="O58" s="107">
        <f t="shared" si="28"/>
        <v>0</v>
      </c>
      <c r="P58" s="108">
        <f t="shared" si="29"/>
        <v>-19.455400542180342</v>
      </c>
      <c r="Q58" s="109">
        <f t="shared" si="30"/>
        <v>0.88651016350394796</v>
      </c>
      <c r="R58" s="303"/>
      <c r="S58" s="46">
        <v>0.27361111111111108</v>
      </c>
      <c r="T58" s="47">
        <v>0.30131944444444442</v>
      </c>
      <c r="U58" s="110">
        <v>4.5666666666666078</v>
      </c>
      <c r="V58" s="111">
        <v>39.91305998509938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-408.56341138578728</v>
      </c>
      <c r="AF58" s="109">
        <f t="shared" si="32"/>
        <v>0.88651016350394796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1420</v>
      </c>
      <c r="G59" s="102">
        <f t="shared" si="33"/>
        <v>62423.200000000004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3266.6370040511483</v>
      </c>
      <c r="N59" s="105">
        <f t="shared" si="27"/>
        <v>142.02769582831078</v>
      </c>
      <c r="O59" s="107">
        <f t="shared" si="28"/>
        <v>0</v>
      </c>
      <c r="P59" s="108">
        <f t="shared" si="29"/>
        <v>-14.494043302123998</v>
      </c>
      <c r="Q59" s="109">
        <f t="shared" si="30"/>
        <v>0.90739916779198559</v>
      </c>
      <c r="R59" s="303"/>
      <c r="S59" s="46">
        <v>0.30486111111111108</v>
      </c>
      <c r="T59" s="47">
        <v>0.32296296296296295</v>
      </c>
      <c r="U59" s="110">
        <v>5.0999999999999979</v>
      </c>
      <c r="V59" s="111">
        <v>26.081869486673444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-333.36299594885168</v>
      </c>
      <c r="AF59" s="199">
        <f t="shared" si="32"/>
        <v>0.90739916779198559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1068</v>
      </c>
      <c r="G60" s="102">
        <f t="shared" si="33"/>
        <v>50121.24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3262.344286612351</v>
      </c>
      <c r="N60" s="105">
        <f t="shared" si="27"/>
        <v>141.84105593966743</v>
      </c>
      <c r="O60" s="107">
        <f t="shared" si="28"/>
        <v>0</v>
      </c>
      <c r="P60" s="108">
        <f t="shared" si="29"/>
        <v>-14.680683190767354</v>
      </c>
      <c r="Q60" s="109">
        <f t="shared" si="30"/>
        <v>0.90620674628120856</v>
      </c>
      <c r="R60" s="303"/>
      <c r="S60" s="46">
        <v>0.32638888888888884</v>
      </c>
      <c r="T60" s="47">
        <v>0.3400231481481481</v>
      </c>
      <c r="U60" s="110">
        <v>4.9333333333332785</v>
      </c>
      <c r="V60" s="111">
        <v>19.642316803583377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-337.65571338764903</v>
      </c>
      <c r="AF60" s="199">
        <f t="shared" si="32"/>
        <v>0.90620674628120856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3404</v>
      </c>
      <c r="G61" s="120">
        <f t="shared" si="33"/>
        <v>125028.91999999998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3265.4967104351817</v>
      </c>
      <c r="N61" s="105">
        <f t="shared" si="27"/>
        <v>171.86824791764116</v>
      </c>
      <c r="O61" s="107">
        <f t="shared" si="28"/>
        <v>0</v>
      </c>
      <c r="P61" s="108">
        <f t="shared" si="29"/>
        <v>-17.605436292885173</v>
      </c>
      <c r="Q61" s="109">
        <f t="shared" si="30"/>
        <v>0.90708241956532831</v>
      </c>
      <c r="R61" s="303"/>
      <c r="S61" s="46">
        <v>0.34374999999999994</v>
      </c>
      <c r="T61" s="119">
        <v>0.38717592592592587</v>
      </c>
      <c r="U61" s="110">
        <v>5.3666666666666529</v>
      </c>
      <c r="V61" s="111">
        <v>62.544849409075539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-334.50328956481826</v>
      </c>
      <c r="AF61" s="199">
        <f t="shared" si="32"/>
        <v>0.90708241956532831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5126</v>
      </c>
      <c r="G62" s="120">
        <f t="shared" si="33"/>
        <v>197248.47999999998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3268.8000000000006</v>
      </c>
      <c r="N62" s="105">
        <f t="shared" si="27"/>
        <v>163.44000000000003</v>
      </c>
      <c r="O62" s="122">
        <f t="shared" si="28"/>
        <v>1</v>
      </c>
      <c r="P62" s="123">
        <f t="shared" si="29"/>
        <v>-26.033684210526303</v>
      </c>
      <c r="Q62" s="124">
        <f t="shared" si="30"/>
        <v>0.86260000000000003</v>
      </c>
      <c r="R62" s="303"/>
      <c r="S62" s="46">
        <v>0.39027777777777772</v>
      </c>
      <c r="T62" s="119">
        <v>0.45561342592592585</v>
      </c>
      <c r="U62" s="110">
        <v>5</v>
      </c>
      <c r="V62" s="111">
        <v>94.089574155653438</v>
      </c>
      <c r="W62" s="112">
        <v>0.45561342592592585</v>
      </c>
      <c r="X62" s="115">
        <v>0.49374999999999991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-331.19999999999936</v>
      </c>
      <c r="AF62" s="199">
        <f t="shared" si="32"/>
        <v>0.90800000000000014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6690</v>
      </c>
      <c r="G63" s="120">
        <f t="shared" si="33"/>
        <v>252881.99999999997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3268.7999999999997</v>
      </c>
      <c r="N63" s="105">
        <f t="shared" si="27"/>
        <v>155.65714285714284</v>
      </c>
      <c r="O63" s="122">
        <f t="shared" si="28"/>
        <v>1</v>
      </c>
      <c r="P63" s="123">
        <f t="shared" si="29"/>
        <v>-24.342857142857156</v>
      </c>
      <c r="Q63" s="124">
        <f t="shared" si="30"/>
        <v>0.86476190476190473</v>
      </c>
      <c r="R63" s="303"/>
      <c r="S63" s="46">
        <v>0.49374999999999991</v>
      </c>
      <c r="T63" s="119">
        <v>0.57901620370370366</v>
      </c>
      <c r="U63" s="110">
        <v>54.916666666666643</v>
      </c>
      <c r="V63" s="111">
        <v>122.79735682819384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-331.20000000000027</v>
      </c>
      <c r="AF63" s="199">
        <f t="shared" si="32"/>
        <v>0.90799999999999992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3238.3833383887786</v>
      </c>
      <c r="N72" s="137">
        <f>M72/L72</f>
        <v>158.93905955282349</v>
      </c>
      <c r="O72" s="138">
        <f>L72-I72</f>
        <v>0.25</v>
      </c>
      <c r="P72" s="139">
        <f>N72-K72</f>
        <v>-19.942928024816268</v>
      </c>
      <c r="Q72" s="140">
        <f>N72/K72</f>
        <v>0.888513492639048</v>
      </c>
      <c r="R72" s="304"/>
      <c r="S72" s="141">
        <f>S56</f>
        <v>0.20833333333333334</v>
      </c>
      <c r="T72" s="142">
        <f>INDEX(T56:T71,COUNTA(T56:T71))</f>
        <v>0.57901620370370366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-361.61666161122139</v>
      </c>
      <c r="AF72" s="140">
        <f>M72/J72</f>
        <v>0.89955092733021624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1273</v>
      </c>
      <c r="G73" s="120">
        <f t="shared" ref="G73:G74" si="39">E73*F73</f>
        <v>29979.15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2256.9414425921823</v>
      </c>
      <c r="N73" s="105">
        <f>M73/L73</f>
        <v>376.15690709869705</v>
      </c>
      <c r="O73" s="107">
        <f>L73-I73</f>
        <v>0</v>
      </c>
      <c r="P73" s="108">
        <f>N73-K73</f>
        <v>-40.509759567969638</v>
      </c>
      <c r="Q73" s="109">
        <f>N73/K73</f>
        <v>0.90277657703687286</v>
      </c>
      <c r="R73" s="302">
        <f>Q89</f>
        <v>0.90486993886836964</v>
      </c>
      <c r="S73" s="46">
        <v>0.41319444444444436</v>
      </c>
      <c r="T73" s="119">
        <v>0.43668981481481473</v>
      </c>
      <c r="U73" s="110">
        <v>5.6833333333333158</v>
      </c>
      <c r="V73" s="111">
        <v>33.842260396563368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-243.05855740781772</v>
      </c>
      <c r="AF73" s="155">
        <f>M73/J73</f>
        <v>0.90277657703687286</v>
      </c>
      <c r="AG73" s="307">
        <f>AF89</f>
        <v>0.90486993886836975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1179</v>
      </c>
      <c r="G74" s="120">
        <f t="shared" si="39"/>
        <v>31891.95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2966.8727144949162</v>
      </c>
      <c r="N74" s="105">
        <f>M74/L74</f>
        <v>593.37454289898324</v>
      </c>
      <c r="O74" s="122">
        <f>L74-I74</f>
        <v>0</v>
      </c>
      <c r="P74" s="123">
        <f>N74-K74</f>
        <v>-61.225457101016787</v>
      </c>
      <c r="Q74" s="124">
        <f>N74/K74</f>
        <v>0.90646890146499115</v>
      </c>
      <c r="R74" s="303"/>
      <c r="S74" s="46">
        <v>0.44027777777777766</v>
      </c>
      <c r="T74" s="119">
        <v>0.4568287037037036</v>
      </c>
      <c r="U74" s="110">
        <v>5.1666666666666217</v>
      </c>
      <c r="V74" s="111">
        <v>23.8432878007855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-306.12728550508382</v>
      </c>
      <c r="AF74" s="109">
        <f>M74/J74</f>
        <v>0.90646890146499115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2611.9070785435492</v>
      </c>
      <c r="N89" s="137">
        <f>M89/L89</f>
        <v>474.89219609882713</v>
      </c>
      <c r="O89" s="138">
        <f>L89-I89</f>
        <v>0</v>
      </c>
      <c r="P89" s="139">
        <f>N89-K89</f>
        <v>-49.925985719354742</v>
      </c>
      <c r="Q89" s="140">
        <f>N89/K89</f>
        <v>0.90486993886836964</v>
      </c>
      <c r="R89" s="304"/>
      <c r="S89" s="141">
        <f>S73</f>
        <v>0.41319444444444436</v>
      </c>
      <c r="T89" s="142">
        <f>INDEX(T73:T88,COUNTA(T73:T88))</f>
        <v>0.4568287037037036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-274.59292145645077</v>
      </c>
      <c r="AF89" s="140">
        <f>M89/J89</f>
        <v>0.90486993886836975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2272</v>
      </c>
      <c r="G90" s="147">
        <f t="shared" ref="G90:G91" si="43">E90*F90</f>
        <v>35238.720000000001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3613.26</v>
      </c>
      <c r="N90" s="151">
        <f>M90/L90</f>
        <v>602.21</v>
      </c>
      <c r="O90" s="153">
        <f>L90-I90</f>
        <v>0</v>
      </c>
      <c r="P90" s="154">
        <f>N90-K90</f>
        <v>-97.789999999999964</v>
      </c>
      <c r="Q90" s="155">
        <f>N90/K90</f>
        <v>0.86030000000000006</v>
      </c>
      <c r="R90" s="302">
        <f>Q106</f>
        <v>0.86000000000000021</v>
      </c>
      <c r="S90" s="156">
        <v>0.25</v>
      </c>
      <c r="T90" s="157">
        <v>0.27619212962962963</v>
      </c>
      <c r="U90" s="158"/>
      <c r="V90" s="159">
        <v>37.727702960761192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-586.73999999999978</v>
      </c>
      <c r="AF90" s="155">
        <f>M90/J90</f>
        <v>0.86030000000000006</v>
      </c>
      <c r="AG90" s="307">
        <f>AF106</f>
        <v>0.8600000000000001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2349</v>
      </c>
      <c r="G91" s="102">
        <f t="shared" si="43"/>
        <v>35258.49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3610.7400000000007</v>
      </c>
      <c r="N91" s="105">
        <f>M91/L91</f>
        <v>601.79000000000008</v>
      </c>
      <c r="O91" s="107">
        <f>L91-I91</f>
        <v>0</v>
      </c>
      <c r="P91" s="108">
        <f>N91-K91</f>
        <v>-98.209999999999923</v>
      </c>
      <c r="Q91" s="109">
        <f>N91/K91</f>
        <v>0.85970000000000013</v>
      </c>
      <c r="R91" s="303"/>
      <c r="S91" s="46">
        <v>0.27916666666666667</v>
      </c>
      <c r="T91" s="47">
        <v>0.30627314814814816</v>
      </c>
      <c r="U91" s="110">
        <v>5</v>
      </c>
      <c r="V91" s="111">
        <v>39.033549909436843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-589.25999999999931</v>
      </c>
      <c r="AF91" s="109">
        <f>M91/J91</f>
        <v>0.85970000000000013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3612.0000000000005</v>
      </c>
      <c r="N106" s="137">
        <f>M106/L106</f>
        <v>602.00000000000011</v>
      </c>
      <c r="O106" s="138">
        <f>L106-I106</f>
        <v>0</v>
      </c>
      <c r="P106" s="139">
        <f>N106-K106</f>
        <v>-97.999999999999886</v>
      </c>
      <c r="Q106" s="140">
        <f>N106/K106</f>
        <v>0.86000000000000021</v>
      </c>
      <c r="R106" s="304"/>
      <c r="S106" s="141">
        <f>S90</f>
        <v>0.25</v>
      </c>
      <c r="T106" s="142">
        <f>INDEX(T90:T105,COUNTA(T90:T105))</f>
        <v>0.30627314814814816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-587.99999999999955</v>
      </c>
      <c r="AF106" s="140">
        <f>M106/J106</f>
        <v>0.8600000000000001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1564</v>
      </c>
      <c r="G107" s="147">
        <f t="shared" ref="G107:G109" si="47">E107*F107</f>
        <v>90977.88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</v>
      </c>
      <c r="N107" s="151">
        <f>M107/L107</f>
        <v>106</v>
      </c>
      <c r="O107" s="153">
        <f>L107-I107</f>
        <v>-1</v>
      </c>
      <c r="P107" s="154">
        <f>N107-K107</f>
        <v>-5.1111111111111143</v>
      </c>
      <c r="Q107" s="155">
        <f>N107/K107</f>
        <v>0.95399999999999996</v>
      </c>
      <c r="R107" s="302">
        <f>Q123</f>
        <v>0.94951369047619028</v>
      </c>
      <c r="S107" s="156">
        <v>0.70833333333333337</v>
      </c>
      <c r="T107" s="157">
        <v>0.74449074074074073</v>
      </c>
      <c r="U107" s="158"/>
      <c r="V107" s="159">
        <v>52.075471698113212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</v>
      </c>
      <c r="AF107" s="155">
        <f>M107/J107</f>
        <v>0.90100000000000002</v>
      </c>
      <c r="AG107" s="307">
        <f>AF123</f>
        <v>0.90123333333333322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1566</v>
      </c>
      <c r="G108" s="102">
        <f t="shared" si="47"/>
        <v>79349.22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1802.8</v>
      </c>
      <c r="N108" s="105">
        <f>M108/L108</f>
        <v>94.884210526315783</v>
      </c>
      <c r="O108" s="107">
        <f>L108-I108</f>
        <v>-1</v>
      </c>
      <c r="P108" s="108">
        <f>N108-K108</f>
        <v>-5.1157894736842167</v>
      </c>
      <c r="Q108" s="109">
        <f>N108/K108</f>
        <v>0.94884210526315782</v>
      </c>
      <c r="R108" s="303"/>
      <c r="S108" s="46">
        <v>0.74791666666666667</v>
      </c>
      <c r="T108" s="47">
        <v>0.78410879629629626</v>
      </c>
      <c r="U108" s="110">
        <v>4.9333333333333584</v>
      </c>
      <c r="V108" s="111">
        <v>52.118926114932329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-197.20000000000005</v>
      </c>
      <c r="AF108" s="109">
        <f>M108/J108</f>
        <v>0.90139999999999998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1629</v>
      </c>
      <c r="G109" s="102">
        <f t="shared" si="47"/>
        <v>93341.7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0.78749999999999998</v>
      </c>
      <c r="T109" s="47">
        <v>0.82515046296296291</v>
      </c>
      <c r="U109" s="110">
        <v>4.8833333333333506</v>
      </c>
      <c r="V109" s="111">
        <v>54.221679795850442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1802.4666666666665</v>
      </c>
      <c r="N123" s="137">
        <f>M123/L123</f>
        <v>96.560714285714269</v>
      </c>
      <c r="O123" s="138">
        <f>L123-I123</f>
        <v>-1</v>
      </c>
      <c r="P123" s="139">
        <f>N123-K123</f>
        <v>-5.1342009685230181</v>
      </c>
      <c r="Q123" s="140">
        <f>N123/K123</f>
        <v>0.94951369047619028</v>
      </c>
      <c r="R123" s="304"/>
      <c r="S123" s="141">
        <f>S107</f>
        <v>0.70833333333333337</v>
      </c>
      <c r="T123" s="142">
        <f>INDEX(T107:T122,COUNTA(T107:T122))</f>
        <v>0.82515046296296291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-197.53333333333353</v>
      </c>
      <c r="AF123" s="140">
        <f>M123/J123</f>
        <v>0.90123333333333322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1708</v>
      </c>
      <c r="G124" s="147">
        <f t="shared" ref="G124:G126" si="55">E124*F124</f>
        <v>81300.800000000003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1809.2014667902749</v>
      </c>
      <c r="N124" s="151">
        <f>M124/L124</f>
        <v>78.660933338707608</v>
      </c>
      <c r="O124" s="153">
        <f>L124-I124</f>
        <v>0</v>
      </c>
      <c r="P124" s="154">
        <f>N124-K124</f>
        <v>-8.2955884004228295</v>
      </c>
      <c r="Q124" s="155">
        <f>N124/K124</f>
        <v>0.90460073339513747</v>
      </c>
      <c r="R124" s="302">
        <f>Q140</f>
        <v>0.90308515575294657</v>
      </c>
      <c r="S124" s="156">
        <v>0.70833333333333337</v>
      </c>
      <c r="T124" s="157">
        <v>0.74766203703703704</v>
      </c>
      <c r="U124" s="158"/>
      <c r="V124" s="159">
        <v>56.643774549780211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-190.79853320972506</v>
      </c>
      <c r="AF124" s="155">
        <f>M124/J124</f>
        <v>0.90460073339513747</v>
      </c>
      <c r="AG124" s="374">
        <f>AF140</f>
        <v>0.90308515575294668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1406</v>
      </c>
      <c r="G125" s="102">
        <f t="shared" si="55"/>
        <v>79959.22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1807.879109448186</v>
      </c>
      <c r="N125" s="105">
        <f>M125/L125</f>
        <v>78.603439541225484</v>
      </c>
      <c r="O125" s="107">
        <f>L125-I125</f>
        <v>0</v>
      </c>
      <c r="P125" s="108">
        <f>N125-K125</f>
        <v>-8.3530821979049534</v>
      </c>
      <c r="Q125" s="109">
        <f>N125/K125</f>
        <v>0.90393955472409304</v>
      </c>
      <c r="R125" s="303"/>
      <c r="S125" s="46">
        <v>0.75138888888888888</v>
      </c>
      <c r="T125" s="47">
        <v>0.78378472222222217</v>
      </c>
      <c r="U125" s="110">
        <v>5.3666666666666529</v>
      </c>
      <c r="V125" s="111">
        <v>46.662412082270798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-192.120890551814</v>
      </c>
      <c r="AF125" s="109">
        <f>M125/J125</f>
        <v>0.90393955472409304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2001</v>
      </c>
      <c r="G126" s="102">
        <f t="shared" si="55"/>
        <v>113636.79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0.78749999999999998</v>
      </c>
      <c r="T126" s="47">
        <v>0.83377314814814807</v>
      </c>
      <c r="U126" s="110">
        <v>5.3500000000000369</v>
      </c>
      <c r="V126" s="111">
        <v>66.64703936414449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1806.1703115058933</v>
      </c>
      <c r="N140" s="137">
        <f>M140/L140</f>
        <v>78.529143978517098</v>
      </c>
      <c r="O140" s="138">
        <f>L140-I140</f>
        <v>0</v>
      </c>
      <c r="P140" s="139">
        <f>N140-K140</f>
        <v>-8.4273777606133393</v>
      </c>
      <c r="Q140" s="140">
        <f>N140/K140</f>
        <v>0.90308515575294657</v>
      </c>
      <c r="R140" s="304"/>
      <c r="S140" s="141">
        <f>S124</f>
        <v>0.70833333333333337</v>
      </c>
      <c r="T140" s="142">
        <f>INDEX(T124:T139,COUNTA(T124:T139))</f>
        <v>0.83377314814814807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-193.82968849410668</v>
      </c>
      <c r="AF140" s="140">
        <f>M140/J140</f>
        <v>0.90308515575294668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24" priority="2" operator="greaterThan">
      <formula>0</formula>
    </cfRule>
  </conditionalFormatting>
  <conditionalFormatting sqref="P5:P140 AE5:AE140">
    <cfRule type="cellIs" dxfId="423" priority="5" operator="lessThan">
      <formula>0</formula>
    </cfRule>
  </conditionalFormatting>
  <conditionalFormatting sqref="Q5:Q140 AF5:AF140">
    <cfRule type="cellIs" dxfId="422" priority="3" operator="greaterThan">
      <formula>1</formula>
    </cfRule>
    <cfRule type="cellIs" dxfId="421" priority="4" operator="lessThan">
      <formula>0.8</formula>
    </cfRule>
  </conditionalFormatting>
  <conditionalFormatting sqref="AG5 R5:R140 AG107:AG124">
    <cfRule type="cellIs" dxfId="420" priority="6" operator="lessThan">
      <formula>0.8</formula>
    </cfRule>
  </conditionalFormatting>
  <conditionalFormatting sqref="AG22">
    <cfRule type="cellIs" dxfId="419" priority="11" operator="lessThan">
      <formula>0.8</formula>
    </cfRule>
  </conditionalFormatting>
  <conditionalFormatting sqref="AG37">
    <cfRule type="cellIs" dxfId="418" priority="10" operator="lessThan">
      <formula>0.8</formula>
    </cfRule>
  </conditionalFormatting>
  <conditionalFormatting sqref="AG39:AG74">
    <cfRule type="cellIs" dxfId="417" priority="8" operator="lessThan">
      <formula>0.8</formula>
    </cfRule>
  </conditionalFormatting>
  <conditionalFormatting sqref="AG80:AG88">
    <cfRule type="cellIs" dxfId="416" priority="9" operator="lessThan">
      <formula>0.8</formula>
    </cfRule>
  </conditionalFormatting>
  <conditionalFormatting sqref="AG90:AG95">
    <cfRule type="cellIs" dxfId="415" priority="7" operator="lessThan">
      <formula>0.8</formula>
    </cfRule>
  </conditionalFormatting>
  <conditionalFormatting sqref="AG139">
    <cfRule type="cellIs" dxfId="414" priority="1" operator="lessThan">
      <formula>0.8</formula>
    </cfRule>
  </conditionalFormatting>
  <dataValidations count="1">
    <dataValidation type="list" allowBlank="1" showInputMessage="1" showErrorMessage="1" sqref="AA5:AB140" xr:uid="{ACA2913C-60F4-438B-9103-8E3F7494643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A26C-AE9F-4FF0-B917-5C3F660E1BCB}">
  <sheetPr>
    <tabColor theme="9" tint="0.59999389629810485"/>
  </sheetPr>
  <dimension ref="B1:AR42"/>
  <sheetViews>
    <sheetView zoomScale="70" zoomScaleNormal="70" workbookViewId="0">
      <selection activeCell="Q44" sqref="Q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251</v>
      </c>
      <c r="D3" s="278"/>
      <c r="E3" s="3" t="s">
        <v>2</v>
      </c>
      <c r="F3" s="279">
        <f>'0818(18度C)'!D1+'0818(4度C)'!D1</f>
        <v>201857</v>
      </c>
      <c r="G3" s="280"/>
      <c r="H3" s="3" t="s">
        <v>3</v>
      </c>
      <c r="I3" s="281">
        <f>'0818(18度C)'!F1+'0818(4度C)'!F1</f>
        <v>6583839.5199999996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500.68726509499709</v>
      </c>
      <c r="F6" s="254" t="e">
        <f>AVERAGE(#REF!,D14:K14)</f>
        <v>#REF!</v>
      </c>
      <c r="G6" s="255">
        <f>AVERAGE(D14:K14)</f>
        <v>279.61049772412792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'0818(4度C)'!Y2</f>
        <v>0</v>
      </c>
      <c r="P6" s="244">
        <f>'0818(4度C)'!Z2</f>
        <v>0</v>
      </c>
      <c r="Q6" s="244">
        <f>'0818(4度C)'!AC2</f>
        <v>50</v>
      </c>
      <c r="R6" s="244">
        <f>'0818(4度C)'!AD2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449.7826722307878</v>
      </c>
      <c r="F7" s="250" t="e">
        <f>AVERAGE(#REF!,D15:K15)</f>
        <v>#REF!</v>
      </c>
      <c r="G7" s="251">
        <f>AVERAGE(D15:K15)</f>
        <v>244.44923580674788</v>
      </c>
      <c r="H7" s="252"/>
      <c r="I7" s="251">
        <f>AVERAGE(L15:O15)</f>
        <v>87.524069918865166</v>
      </c>
      <c r="J7" s="252"/>
      <c r="K7" s="251">
        <f>AVERAGE(D33:O33)</f>
        <v>673.24626258814362</v>
      </c>
      <c r="L7" s="252"/>
      <c r="M7" s="251">
        <f>AVERAGE(P33:X33)</f>
        <v>715.44853766545327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0.89830116910051683</v>
      </c>
      <c r="F8" s="258" t="e">
        <f>AVERAGE(D16:K16,#REF!)</f>
        <v>#REF!</v>
      </c>
      <c r="G8" s="236">
        <f>AVERAGE(D16:K16)</f>
        <v>0.88444434336680766</v>
      </c>
      <c r="H8" s="237"/>
      <c r="I8" s="236">
        <f>AVERAGE(L16:O16)</f>
        <v>0.92607739930504474</v>
      </c>
      <c r="J8" s="237"/>
      <c r="K8" s="236">
        <f>AVERAGE(D34:O34)</f>
        <v>0.89976886233830999</v>
      </c>
      <c r="L8" s="237"/>
      <c r="M8" s="236">
        <f>AVERAGE(P34:X34)</f>
        <v>0.90373059936102362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104.87603305785123</v>
      </c>
      <c r="G14" s="28">
        <v>85.365853658536594</v>
      </c>
      <c r="H14" s="28">
        <v>178.88198757763976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75.565745166358369</v>
      </c>
      <c r="F15" s="35">
        <v>94.711120531608771</v>
      </c>
      <c r="G15" s="35">
        <v>73.97838524138055</v>
      </c>
      <c r="H15" s="35">
        <v>158.96794307693651</v>
      </c>
      <c r="I15" s="35">
        <v>474.93600518973631</v>
      </c>
      <c r="J15" s="35">
        <v>588.53621563446677</v>
      </c>
      <c r="K15" s="36" t="s">
        <v>42</v>
      </c>
      <c r="L15" s="34" t="s">
        <v>42</v>
      </c>
      <c r="M15" s="205">
        <v>96.539285714285711</v>
      </c>
      <c r="N15" s="35">
        <v>78.508854123444635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0.90259084504261378</v>
      </c>
      <c r="F16" s="42">
        <f t="shared" si="0"/>
        <v>0.90307687819737292</v>
      </c>
      <c r="G16" s="42">
        <f t="shared" si="0"/>
        <v>0.86660394139902919</v>
      </c>
      <c r="H16" s="42">
        <f t="shared" si="0"/>
        <v>0.88867495956204079</v>
      </c>
      <c r="I16" s="42">
        <f t="shared" si="0"/>
        <v>0.90495341366483606</v>
      </c>
      <c r="J16" s="42">
        <f t="shared" si="0"/>
        <v>0.84076602233495257</v>
      </c>
      <c r="K16" s="43" t="s">
        <v>42</v>
      </c>
      <c r="L16" s="41" t="s">
        <v>42</v>
      </c>
      <c r="M16" s="44">
        <f>M15/M14</f>
        <v>0.94930297619047621</v>
      </c>
      <c r="N16" s="42">
        <f>N15/N14</f>
        <v>0.90285182241961326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0.57921296296296287</v>
      </c>
      <c r="F18" s="47">
        <v>0.53803240740740732</v>
      </c>
      <c r="G18" s="47">
        <v>0.76750000000000007</v>
      </c>
      <c r="H18" s="47">
        <v>0.5505092592592592</v>
      </c>
      <c r="I18" s="47">
        <v>0.41003472222222215</v>
      </c>
      <c r="J18" s="47">
        <v>0.31020833333333331</v>
      </c>
      <c r="K18" s="47" t="s">
        <v>42</v>
      </c>
      <c r="L18" s="46" t="s">
        <v>42</v>
      </c>
      <c r="M18" s="48">
        <v>0.82292824074074078</v>
      </c>
      <c r="N18" s="47">
        <v>0.845636574074074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7</v>
      </c>
      <c r="G21" s="51">
        <v>14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20.333333333333332</v>
      </c>
      <c r="G23" s="57">
        <v>23.428571428571427</v>
      </c>
      <c r="H23" s="57">
        <v>20.375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287.49528380861949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756.49243183642739</v>
      </c>
      <c r="N33" s="35">
        <v>850.05027044396684</v>
      </c>
      <c r="O33" s="35">
        <v>798.94706426356095</v>
      </c>
      <c r="P33" s="34">
        <v>438.8044301035294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650.15000702127259</v>
      </c>
      <c r="W33" s="35">
        <v>997.57572290165035</v>
      </c>
      <c r="X33" s="37">
        <v>775.26399063536076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0.87845781163744852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0.91696052343809376</v>
      </c>
      <c r="N34" s="42">
        <f>N33/N32</f>
        <v>0.90343507003706613</v>
      </c>
      <c r="O34" s="42">
        <f>O33/O32</f>
        <v>0.90022204424063201</v>
      </c>
      <c r="P34" s="41">
        <f>P33/P32</f>
        <v>0.89386087613681908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0.91687821502999989</v>
      </c>
      <c r="W34" s="42">
        <f>W33/W32</f>
        <v>0.90688702081968209</v>
      </c>
      <c r="X34" s="45">
        <f>X33/X32</f>
        <v>0.89729628545759355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0.32777777777777778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0.72986111111111107</v>
      </c>
      <c r="X35" s="49">
        <v>0.7416666666666667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0.41003472222222215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0.4236111111111111</v>
      </c>
      <c r="N36" s="47">
        <v>0.53494212962962973</v>
      </c>
      <c r="O36" s="47">
        <v>0.50202546296296302</v>
      </c>
      <c r="P36" s="46">
        <v>0.75927083333333334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0.87880787037037045</v>
      </c>
      <c r="W36" s="47">
        <v>1.1252199074074072</v>
      </c>
      <c r="X36" s="49">
        <v>1.1271064814814811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CFEC-2FEC-4057-AC15-8F8638F01D3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4" sqref="L44"/>
      <selection pane="bottomLeft" activeCell="L44" sqref="L44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109143</v>
      </c>
      <c r="E1" s="87" t="s">
        <v>3</v>
      </c>
      <c r="F1" s="88">
        <f>SUM(G5:G140)</f>
        <v>2141492.09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46252</v>
      </c>
      <c r="B2" s="348"/>
      <c r="C2" s="91" t="s">
        <v>40</v>
      </c>
      <c r="D2" s="92">
        <f>AVERAGE(N21,N38,N55,N72,N89,N106,N123,N140)</f>
        <v>694.34740012679833</v>
      </c>
      <c r="E2" s="92" t="s">
        <v>91</v>
      </c>
      <c r="F2" s="93">
        <f>F1/D1</f>
        <v>19.62097514270269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1923</v>
      </c>
      <c r="G5" s="147">
        <f t="shared" ref="G5:G9" si="0">E5*F5</f>
        <v>49305.72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3219.0495511531835</v>
      </c>
      <c r="N5" s="151">
        <f>M5/L5</f>
        <v>321.90495511531833</v>
      </c>
      <c r="O5" s="153">
        <f>L5-I5</f>
        <v>0</v>
      </c>
      <c r="P5" s="154">
        <f>N5-K5</f>
        <v>-38.09504488468167</v>
      </c>
      <c r="Q5" s="155">
        <f>N5/K5</f>
        <v>0.89418043087588428</v>
      </c>
      <c r="R5" s="302">
        <f>Q21</f>
        <v>0.87845781163744852</v>
      </c>
      <c r="S5" s="156">
        <v>0.20833333333333334</v>
      </c>
      <c r="T5" s="157">
        <v>0.23321759259259262</v>
      </c>
      <c r="U5" s="158"/>
      <c r="V5" s="159">
        <v>35.842877895019221</v>
      </c>
      <c r="W5" s="160"/>
      <c r="X5" s="161"/>
      <c r="Y5" s="305"/>
      <c r="Z5" s="306"/>
      <c r="AA5" s="114">
        <f>M5-J5</f>
        <v>-380.95044884681647</v>
      </c>
      <c r="AB5" s="155">
        <f>M5/J5</f>
        <v>0.89418043087588428</v>
      </c>
      <c r="AC5" s="307">
        <f>AB21</f>
        <v>0.8784578116374484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2973</v>
      </c>
      <c r="G6" s="102">
        <f t="shared" si="0"/>
        <v>87762.959999999992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3158.6118846915051</v>
      </c>
      <c r="N6" s="105">
        <f>M6/L6</f>
        <v>287.14653497195502</v>
      </c>
      <c r="O6" s="107">
        <f>L6-I6</f>
        <v>0</v>
      </c>
      <c r="P6" s="108">
        <f>N6-K6</f>
        <v>-40.126192300772232</v>
      </c>
      <c r="Q6" s="109">
        <f>N6/K6</f>
        <v>0.87739219019208481</v>
      </c>
      <c r="R6" s="303"/>
      <c r="S6" s="46">
        <v>0.23680555555555557</v>
      </c>
      <c r="T6" s="47">
        <v>0.27601851851851855</v>
      </c>
      <c r="U6" s="110">
        <v>5.1666666666666616</v>
      </c>
      <c r="V6" s="111">
        <v>56.474174894527124</v>
      </c>
      <c r="W6" s="112"/>
      <c r="X6" s="115"/>
      <c r="Y6" s="294"/>
      <c r="Z6" s="295"/>
      <c r="AA6" s="116">
        <f>M6-J6</f>
        <v>-441.38811530849489</v>
      </c>
      <c r="AB6" s="109">
        <f>M6/J6</f>
        <v>0.8773921901920847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3545</v>
      </c>
      <c r="G7" s="102">
        <f t="shared" si="0"/>
        <v>105818.25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3156.3084917624128</v>
      </c>
      <c r="N7" s="105">
        <f>M7/L7</f>
        <v>286.93713561476483</v>
      </c>
      <c r="O7" s="107">
        <f>L7-I7</f>
        <v>0</v>
      </c>
      <c r="P7" s="108">
        <f>N7-K7</f>
        <v>-40.335591657962425</v>
      </c>
      <c r="Q7" s="109">
        <f>N7/K7</f>
        <v>0.8767523588228926</v>
      </c>
      <c r="R7" s="303"/>
      <c r="S7" s="46">
        <v>0.27916666666666667</v>
      </c>
      <c r="T7" s="47">
        <v>0.32596064814814818</v>
      </c>
      <c r="U7" s="110">
        <v>4.5333333333332959</v>
      </c>
      <c r="V7" s="111">
        <v>67.388850156795996</v>
      </c>
      <c r="W7" s="112"/>
      <c r="X7" s="115"/>
      <c r="Y7" s="294"/>
      <c r="Z7" s="295"/>
      <c r="AA7" s="116">
        <f>M7-J7</f>
        <v>-443.69150823758719</v>
      </c>
      <c r="AB7" s="109">
        <f>M7/J7</f>
        <v>0.87675235882289249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1254</v>
      </c>
      <c r="G8" s="102">
        <f t="shared" si="0"/>
        <v>37620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3156.7153050102261</v>
      </c>
      <c r="N8" s="105">
        <f>M8/L8</f>
        <v>286.97411863729326</v>
      </c>
      <c r="O8" s="107">
        <f>L8-I8</f>
        <v>0</v>
      </c>
      <c r="P8" s="108">
        <f>N8-K8</f>
        <v>-40.298608635433993</v>
      </c>
      <c r="Q8" s="109">
        <f>N8/K8</f>
        <v>0.87686536250284053</v>
      </c>
      <c r="R8" s="303"/>
      <c r="S8" s="46">
        <v>0.32916666666666666</v>
      </c>
      <c r="T8" s="47">
        <v>0.3457175925925926</v>
      </c>
      <c r="U8" s="110">
        <v>4.6166666666666156</v>
      </c>
      <c r="V8" s="111">
        <v>23.834902020014841</v>
      </c>
      <c r="W8" s="112"/>
      <c r="X8" s="115"/>
      <c r="Y8" s="294"/>
      <c r="Z8" s="295"/>
      <c r="AA8" s="116">
        <f>M8-J8</f>
        <v>-443.28469498977393</v>
      </c>
      <c r="AB8" s="109">
        <f>M8/J8</f>
        <v>0.87686536250284053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1406</v>
      </c>
      <c r="G9" s="102">
        <f t="shared" si="0"/>
        <v>40169.42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3121.5553768567456</v>
      </c>
      <c r="N9" s="105">
        <f>M9/L9</f>
        <v>260.12961473806212</v>
      </c>
      <c r="O9" s="107">
        <f>L9-I9</f>
        <v>0</v>
      </c>
      <c r="P9" s="108">
        <f>N9-K9</f>
        <v>-39.870385261937884</v>
      </c>
      <c r="Q9" s="109">
        <f>N9/K9</f>
        <v>0.86709871579354036</v>
      </c>
      <c r="R9" s="303"/>
      <c r="S9" s="46">
        <v>0.34861111111111109</v>
      </c>
      <c r="T9" s="47">
        <v>0.36737268518518518</v>
      </c>
      <c r="U9" s="110">
        <v>5</v>
      </c>
      <c r="V9" s="111">
        <v>27.024989088915799</v>
      </c>
      <c r="W9" s="112"/>
      <c r="X9" s="115"/>
      <c r="Y9" s="294"/>
      <c r="Z9" s="295"/>
      <c r="AA9" s="116">
        <f>M9-J9</f>
        <v>-478.44462314325438</v>
      </c>
      <c r="AB9" s="109">
        <f>M9/J9</f>
        <v>0.86709871579354048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3162.4481218948144</v>
      </c>
      <c r="N21" s="137">
        <f>M21/L21</f>
        <v>287.49528380861949</v>
      </c>
      <c r="O21" s="138">
        <f>L21-I21</f>
        <v>0</v>
      </c>
      <c r="P21" s="139">
        <f>N21-K21</f>
        <v>-39.777443464107762</v>
      </c>
      <c r="Q21" s="140">
        <f>N21/K21</f>
        <v>0.87845781163744852</v>
      </c>
      <c r="R21" s="304"/>
      <c r="S21" s="141">
        <v>0.20833333333333334</v>
      </c>
      <c r="T21" s="142">
        <v>0.41003472222222215</v>
      </c>
      <c r="U21" s="143"/>
      <c r="V21" s="165"/>
      <c r="W21" s="166"/>
      <c r="X21" s="137"/>
      <c r="Y21" s="290"/>
      <c r="Z21" s="291"/>
      <c r="AA21" s="167">
        <f>M21-J21</f>
        <v>-437.55187810518555</v>
      </c>
      <c r="AB21" s="140">
        <f>M21/J21</f>
        <v>0.8784578116374484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2541</v>
      </c>
      <c r="G22" s="147">
        <f t="shared" ref="G22:G24" si="5">E22*F22</f>
        <v>47084.73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3024.6018209474569</v>
      </c>
      <c r="N22" s="151">
        <f>M22/L22</f>
        <v>1008.2006069824856</v>
      </c>
      <c r="O22" s="153">
        <f>L22-I22</f>
        <v>0</v>
      </c>
      <c r="P22" s="154">
        <f>N22-K22</f>
        <v>-91.799393017514376</v>
      </c>
      <c r="Q22" s="155">
        <f>N22/K22</f>
        <v>0.91654600634771421</v>
      </c>
      <c r="R22" s="302">
        <f>Q38</f>
        <v>0.91696052343809376</v>
      </c>
      <c r="S22" s="156">
        <v>0.32777777777777778</v>
      </c>
      <c r="T22" s="157">
        <v>0.36277777777777775</v>
      </c>
      <c r="U22" s="158"/>
      <c r="V22" s="111">
        <v>50.406634997079344</v>
      </c>
      <c r="W22" s="160"/>
      <c r="X22" s="161"/>
      <c r="Y22" s="305"/>
      <c r="Z22" s="306"/>
      <c r="AA22" s="114">
        <f>M22-J22</f>
        <v>-275.39817905254313</v>
      </c>
      <c r="AB22" s="155">
        <f>M22/J22</f>
        <v>0.91654600634771421</v>
      </c>
      <c r="AC22" s="307">
        <f>AB38</f>
        <v>0.91696052343809376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741</v>
      </c>
      <c r="G23" s="102">
        <f t="shared" si="5"/>
        <v>16509.48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3027.9198070850148</v>
      </c>
      <c r="N23" s="105">
        <f>M23/L23</f>
        <v>605.58396141700291</v>
      </c>
      <c r="O23" s="107">
        <f>L23-I23</f>
        <v>0</v>
      </c>
      <c r="P23" s="108">
        <f>N23-K23</f>
        <v>-54.416038582997089</v>
      </c>
      <c r="Q23" s="109">
        <f>N23/K23</f>
        <v>0.91755145669242866</v>
      </c>
      <c r="R23" s="303"/>
      <c r="S23" s="46">
        <v>0.36666666666666664</v>
      </c>
      <c r="T23" s="47">
        <v>0.37686342592592592</v>
      </c>
      <c r="U23" s="110">
        <v>5.5999999999999961</v>
      </c>
      <c r="V23" s="111">
        <v>14.683347919574443</v>
      </c>
      <c r="W23" s="112"/>
      <c r="X23" s="115"/>
      <c r="Y23" s="294"/>
      <c r="Z23" s="295"/>
      <c r="AA23" s="116">
        <f>M23-J23</f>
        <v>-272.08019291498522</v>
      </c>
      <c r="AB23" s="109">
        <f>M23/J23</f>
        <v>0.91755145669242877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3127</v>
      </c>
      <c r="G24" s="102">
        <f t="shared" si="5"/>
        <v>55942.03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3025.387554004657</v>
      </c>
      <c r="N24" s="105">
        <f>M24/L24</f>
        <v>756.34688850116424</v>
      </c>
      <c r="O24" s="107">
        <f>L24-I24</f>
        <v>0</v>
      </c>
      <c r="P24" s="108">
        <f>N24-K24</f>
        <v>-68.653111498835756</v>
      </c>
      <c r="Q24" s="109">
        <f>N24/K24</f>
        <v>0.9167841072741385</v>
      </c>
      <c r="R24" s="303"/>
      <c r="S24" s="46">
        <v>0.38055555555555554</v>
      </c>
      <c r="T24" s="47">
        <v>0.4236111111111111</v>
      </c>
      <c r="U24" s="110">
        <v>5.3166666666666451</v>
      </c>
      <c r="V24" s="111">
        <v>62.015195293459321</v>
      </c>
      <c r="W24" s="112"/>
      <c r="X24" s="115"/>
      <c r="Y24" s="294"/>
      <c r="Z24" s="295"/>
      <c r="AA24" s="116">
        <f>M24-J24</f>
        <v>-274.61244599534302</v>
      </c>
      <c r="AB24" s="109">
        <f>M24/J24</f>
        <v>0.9167841072741385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3025.9697273457095</v>
      </c>
      <c r="N38" s="137">
        <f t="shared" ref="N38:N44" si="10">M38/L38</f>
        <v>756.49243183642739</v>
      </c>
      <c r="O38" s="138">
        <f t="shared" ref="O38:O44" si="11">L38-I38</f>
        <v>0</v>
      </c>
      <c r="P38" s="139">
        <f t="shared" ref="P38:P44" si="12">N38-K38</f>
        <v>-68.507568163572614</v>
      </c>
      <c r="Q38" s="140">
        <f t="shared" ref="Q38:Q44" si="13">N38/K38</f>
        <v>0.91696052343809376</v>
      </c>
      <c r="R38" s="304"/>
      <c r="S38" s="141">
        <v>0.32777777777777778</v>
      </c>
      <c r="T38" s="142">
        <v>0.4236111111111111</v>
      </c>
      <c r="U38" s="143"/>
      <c r="V38" s="165"/>
      <c r="W38" s="98"/>
      <c r="X38" s="68"/>
      <c r="Y38" s="290"/>
      <c r="Z38" s="291"/>
      <c r="AA38" s="167">
        <f t="shared" ref="AA38:AA44" si="14">M38-J38</f>
        <v>-274.03027265429046</v>
      </c>
      <c r="AB38" s="140">
        <f t="shared" ref="AB38:AB44" si="15">M38/J38</f>
        <v>0.91696052343809376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997</v>
      </c>
      <c r="G39" s="147">
        <f t="shared" ref="G39:G44" si="16">E39*F39</f>
        <v>24954.91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3226.0695508629146</v>
      </c>
      <c r="N39" s="151">
        <f t="shared" si="10"/>
        <v>645.21391017258293</v>
      </c>
      <c r="O39" s="153">
        <f t="shared" si="11"/>
        <v>0</v>
      </c>
      <c r="P39" s="154">
        <f t="shared" si="12"/>
        <v>-74.786089827417072</v>
      </c>
      <c r="Q39" s="155">
        <f t="shared" si="13"/>
        <v>0.89613043079525412</v>
      </c>
      <c r="R39" s="302">
        <f>Q55</f>
        <v>0.90343507003706613</v>
      </c>
      <c r="S39" s="156">
        <v>0.25</v>
      </c>
      <c r="T39" s="157">
        <v>0.26287037037037037</v>
      </c>
      <c r="U39" s="158"/>
      <c r="V39" s="159">
        <v>18.542687644164165</v>
      </c>
      <c r="W39" s="160"/>
      <c r="X39" s="161"/>
      <c r="Y39" s="305"/>
      <c r="Z39" s="306"/>
      <c r="AA39" s="114">
        <f t="shared" si="14"/>
        <v>-373.93044913708536</v>
      </c>
      <c r="AB39" s="155">
        <f t="shared" si="15"/>
        <v>0.89613043079525412</v>
      </c>
      <c r="AC39" s="307">
        <f>AB55</f>
        <v>0.90343507003706613</v>
      </c>
    </row>
    <row r="40" spans="1:29" ht="15.75" customHeight="1">
      <c r="A40" s="311"/>
      <c r="B40" s="99" t="s">
        <v>118</v>
      </c>
      <c r="C40" s="292" t="s">
        <v>130</v>
      </c>
      <c r="D40" s="293"/>
      <c r="E40" s="100">
        <v>24.82</v>
      </c>
      <c r="F40" s="101">
        <v>1229</v>
      </c>
      <c r="G40" s="102">
        <f t="shared" si="16"/>
        <v>30503.78</v>
      </c>
      <c r="H40" s="26"/>
      <c r="I40" s="103">
        <v>5</v>
      </c>
      <c r="J40" s="104">
        <v>3600</v>
      </c>
      <c r="K40" s="105">
        <f t="shared" ref="K40:K75" si="18">J40/I40</f>
        <v>720</v>
      </c>
      <c r="L40" s="106">
        <v>5</v>
      </c>
      <c r="M40" s="104">
        <f t="shared" si="17"/>
        <v>3229.7201595422803</v>
      </c>
      <c r="N40" s="105">
        <f t="shared" si="10"/>
        <v>645.94403190845605</v>
      </c>
      <c r="O40" s="107">
        <f t="shared" si="11"/>
        <v>0</v>
      </c>
      <c r="P40" s="108">
        <f t="shared" si="12"/>
        <v>-74.055968091543946</v>
      </c>
      <c r="Q40" s="109">
        <f t="shared" si="13"/>
        <v>0.89714448876174457</v>
      </c>
      <c r="R40" s="303"/>
      <c r="S40" s="46">
        <v>0.2729166666666667</v>
      </c>
      <c r="T40" s="47">
        <v>0.2887615740740741</v>
      </c>
      <c r="U40" s="110">
        <v>15</v>
      </c>
      <c r="V40" s="111">
        <v>22.831699453010973</v>
      </c>
      <c r="W40" s="112"/>
      <c r="X40" s="115"/>
      <c r="Y40" s="294"/>
      <c r="Z40" s="295"/>
      <c r="AA40" s="116">
        <f t="shared" si="14"/>
        <v>-370.27984045771973</v>
      </c>
      <c r="AB40" s="109">
        <f t="shared" si="15"/>
        <v>0.89714448876174457</v>
      </c>
      <c r="AC40" s="308"/>
    </row>
    <row r="41" spans="1:29" ht="15.75" customHeight="1">
      <c r="A41" s="311"/>
      <c r="B41" s="99" t="s">
        <v>118</v>
      </c>
      <c r="C41" s="292" t="s">
        <v>125</v>
      </c>
      <c r="D41" s="293"/>
      <c r="E41" s="100">
        <v>18.18</v>
      </c>
      <c r="F41" s="101">
        <v>1273</v>
      </c>
      <c r="G41" s="102">
        <f t="shared" si="16"/>
        <v>23143.14</v>
      </c>
      <c r="H41" s="26"/>
      <c r="I41" s="103">
        <v>3</v>
      </c>
      <c r="J41" s="104">
        <v>3600</v>
      </c>
      <c r="K41" s="105">
        <f t="shared" si="18"/>
        <v>1200</v>
      </c>
      <c r="L41" s="106">
        <v>3</v>
      </c>
      <c r="M41" s="104">
        <f t="shared" si="17"/>
        <v>3228.2418073801168</v>
      </c>
      <c r="N41" s="105">
        <f t="shared" si="10"/>
        <v>1076.080602460039</v>
      </c>
      <c r="O41" s="107">
        <f t="shared" si="11"/>
        <v>0</v>
      </c>
      <c r="P41" s="108">
        <f t="shared" si="12"/>
        <v>-123.91939753996098</v>
      </c>
      <c r="Q41" s="109">
        <f t="shared" si="13"/>
        <v>0.89673383538336582</v>
      </c>
      <c r="R41" s="303"/>
      <c r="S41" s="46">
        <v>0.29861111111111116</v>
      </c>
      <c r="T41" s="47">
        <v>0.31503472222222229</v>
      </c>
      <c r="U41" s="110">
        <v>15</v>
      </c>
      <c r="V41" s="111">
        <v>23.659937686633914</v>
      </c>
      <c r="W41" s="112"/>
      <c r="X41" s="115"/>
      <c r="Y41" s="294"/>
      <c r="Z41" s="295"/>
      <c r="AA41" s="116">
        <f t="shared" si="14"/>
        <v>-371.75819261988318</v>
      </c>
      <c r="AB41" s="109">
        <f t="shared" si="15"/>
        <v>0.89673383538336582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2032</v>
      </c>
      <c r="G42" s="102">
        <f t="shared" si="16"/>
        <v>34686.239999999998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3029.8530804746656</v>
      </c>
      <c r="N42" s="105">
        <f t="shared" si="10"/>
        <v>1009.9510268248886</v>
      </c>
      <c r="O42" s="107">
        <f t="shared" si="11"/>
        <v>0</v>
      </c>
      <c r="P42" s="108">
        <f t="shared" si="12"/>
        <v>-90.048973175111428</v>
      </c>
      <c r="Q42" s="109">
        <f t="shared" si="13"/>
        <v>0.91813729711353509</v>
      </c>
      <c r="R42" s="303"/>
      <c r="S42" s="46">
        <v>0.32500000000000007</v>
      </c>
      <c r="T42" s="47">
        <v>0.3529398148148149</v>
      </c>
      <c r="U42" s="110">
        <v>15</v>
      </c>
      <c r="V42" s="111">
        <v>40.239574910642091</v>
      </c>
      <c r="W42" s="112"/>
      <c r="X42" s="115"/>
      <c r="Y42" s="294"/>
      <c r="Z42" s="295"/>
      <c r="AA42" s="116">
        <f t="shared" si="14"/>
        <v>-270.1469195253344</v>
      </c>
      <c r="AB42" s="109">
        <f t="shared" si="15"/>
        <v>0.91813729711353498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4892</v>
      </c>
      <c r="G43" s="102">
        <f t="shared" si="16"/>
        <v>68634.759999999995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2754.5161146167434</v>
      </c>
      <c r="N43" s="105">
        <f t="shared" si="10"/>
        <v>918.17203820558109</v>
      </c>
      <c r="O43" s="107">
        <f t="shared" si="11"/>
        <v>0</v>
      </c>
      <c r="P43" s="108">
        <f t="shared" si="12"/>
        <v>-81.827961794418911</v>
      </c>
      <c r="Q43" s="109">
        <f t="shared" si="13"/>
        <v>0.91817203820558113</v>
      </c>
      <c r="R43" s="303"/>
      <c r="S43" s="46">
        <v>0.36319444444444454</v>
      </c>
      <c r="T43" s="47">
        <v>0.43718750000000012</v>
      </c>
      <c r="U43" s="110">
        <v>14.766666666666683</v>
      </c>
      <c r="V43" s="111">
        <v>106.55955085629974</v>
      </c>
      <c r="W43" s="112"/>
      <c r="X43" s="115"/>
      <c r="Y43" s="294"/>
      <c r="Z43" s="295"/>
      <c r="AA43" s="116">
        <f t="shared" si="14"/>
        <v>-245.48388538325662</v>
      </c>
      <c r="AB43" s="109">
        <f t="shared" si="15"/>
        <v>0.91817203820558113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6806</v>
      </c>
      <c r="G44" s="120">
        <f t="shared" si="16"/>
        <v>97189.68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3232.7052368905479</v>
      </c>
      <c r="N44" s="105">
        <f t="shared" si="10"/>
        <v>1077.5684122968494</v>
      </c>
      <c r="O44" s="107">
        <f t="shared" si="11"/>
        <v>0</v>
      </c>
      <c r="P44" s="108">
        <f t="shared" si="12"/>
        <v>-122.43158770315063</v>
      </c>
      <c r="Q44" s="109">
        <f t="shared" si="13"/>
        <v>0.89797367691404117</v>
      </c>
      <c r="R44" s="303"/>
      <c r="S44" s="46">
        <v>0.44722222222222235</v>
      </c>
      <c r="T44" s="119">
        <v>0.53494212962962973</v>
      </c>
      <c r="U44" s="110">
        <v>15</v>
      </c>
      <c r="V44" s="111">
        <v>126.3214459951166</v>
      </c>
      <c r="W44" s="112"/>
      <c r="X44" s="115"/>
      <c r="Y44" s="294"/>
      <c r="Z44" s="295"/>
      <c r="AA44" s="116">
        <f t="shared" si="14"/>
        <v>-367.29476310945211</v>
      </c>
      <c r="AB44" s="109">
        <f t="shared" si="15"/>
        <v>0.89797367691404106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3116.8509916278781</v>
      </c>
      <c r="N55" s="137">
        <f t="shared" ref="N55:N61" si="22">M55/L55</f>
        <v>850.05027044396684</v>
      </c>
      <c r="O55" s="138">
        <f t="shared" ref="O55:O61" si="23">L55-I55</f>
        <v>0</v>
      </c>
      <c r="P55" s="139">
        <f t="shared" ref="P55:P61" si="24">N55-K55</f>
        <v>-90.858820465124154</v>
      </c>
      <c r="Q55" s="140">
        <f t="shared" ref="Q55:Q61" si="25">N55/K55</f>
        <v>0.90343507003706613</v>
      </c>
      <c r="R55" s="304"/>
      <c r="S55" s="141">
        <v>0.25</v>
      </c>
      <c r="T55" s="142">
        <v>0.53494212962962973</v>
      </c>
      <c r="U55" s="143"/>
      <c r="V55" s="165"/>
      <c r="W55" s="98"/>
      <c r="X55" s="68"/>
      <c r="Y55" s="290"/>
      <c r="Z55" s="291"/>
      <c r="AA55" s="167">
        <f t="shared" ref="AA55:AA61" si="26">M55-J55</f>
        <v>-333.1490083721219</v>
      </c>
      <c r="AB55" s="140">
        <f t="shared" ref="AB55:AB61" si="27">M55/J55</f>
        <v>0.90343507003706613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1441</v>
      </c>
      <c r="G56" s="147">
        <f t="shared" ref="G56:G61" si="28">E56*F56</f>
        <v>29857.519999999997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3230.9583578594525</v>
      </c>
      <c r="N56" s="151">
        <f t="shared" si="22"/>
        <v>1076.9861192864842</v>
      </c>
      <c r="O56" s="153">
        <f t="shared" si="23"/>
        <v>0</v>
      </c>
      <c r="P56" s="154">
        <f t="shared" si="24"/>
        <v>-123.01388071351585</v>
      </c>
      <c r="Q56" s="155">
        <f t="shared" si="25"/>
        <v>0.8974884327387368</v>
      </c>
      <c r="R56" s="302">
        <f>Q72</f>
        <v>0.90022204424063201</v>
      </c>
      <c r="S56" s="156">
        <v>0.25</v>
      </c>
      <c r="T56" s="157">
        <v>0.26857638888888891</v>
      </c>
      <c r="U56" s="158"/>
      <c r="V56" s="159">
        <v>26.759862066832937</v>
      </c>
      <c r="W56" s="157"/>
      <c r="X56" s="168"/>
      <c r="Y56" s="305"/>
      <c r="Z56" s="306"/>
      <c r="AA56" s="114">
        <f t="shared" si="26"/>
        <v>-369.04164214054754</v>
      </c>
      <c r="AB56" s="155">
        <f t="shared" si="27"/>
        <v>0.8974884327387368</v>
      </c>
      <c r="AC56" s="307">
        <f>AB72</f>
        <v>0.90022204424063201</v>
      </c>
    </row>
    <row r="57" spans="1:29" ht="15.75" customHeight="1">
      <c r="A57" s="297"/>
      <c r="B57" s="99" t="s">
        <v>118</v>
      </c>
      <c r="C57" s="292" t="s">
        <v>127</v>
      </c>
      <c r="D57" s="293"/>
      <c r="E57" s="100">
        <v>18.18</v>
      </c>
      <c r="F57" s="101">
        <v>2239</v>
      </c>
      <c r="G57" s="102">
        <f t="shared" si="28"/>
        <v>40705.019999999997</v>
      </c>
      <c r="H57" s="26"/>
      <c r="I57" s="103">
        <v>3</v>
      </c>
      <c r="J57" s="104">
        <v>3600</v>
      </c>
      <c r="K57" s="105">
        <f t="shared" si="18"/>
        <v>1200</v>
      </c>
      <c r="L57" s="106">
        <v>3</v>
      </c>
      <c r="M57" s="104">
        <f t="shared" si="29"/>
        <v>3225.2462807528696</v>
      </c>
      <c r="N57" s="105">
        <f t="shared" si="22"/>
        <v>1075.0820935842899</v>
      </c>
      <c r="O57" s="107">
        <f t="shared" si="23"/>
        <v>0</v>
      </c>
      <c r="P57" s="108">
        <f t="shared" si="24"/>
        <v>-124.91790641571015</v>
      </c>
      <c r="Q57" s="109">
        <f t="shared" si="25"/>
        <v>0.89590174465357486</v>
      </c>
      <c r="R57" s="303"/>
      <c r="S57" s="46">
        <v>0.27847222222222223</v>
      </c>
      <c r="T57" s="47">
        <v>0.30739583333333337</v>
      </c>
      <c r="U57" s="110">
        <v>15</v>
      </c>
      <c r="V57" s="111">
        <v>41.652633103305526</v>
      </c>
      <c r="W57" s="112"/>
      <c r="X57" s="13"/>
      <c r="Y57" s="294"/>
      <c r="Z57" s="295"/>
      <c r="AA57" s="116">
        <f t="shared" si="26"/>
        <v>-374.75371924713045</v>
      </c>
      <c r="AB57" s="109">
        <f t="shared" si="27"/>
        <v>0.89590174465357486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1919</v>
      </c>
      <c r="G58" s="102">
        <f t="shared" si="28"/>
        <v>57570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3231.510674370164</v>
      </c>
      <c r="N58" s="105">
        <f t="shared" si="22"/>
        <v>807.877668592541</v>
      </c>
      <c r="O58" s="107">
        <f t="shared" si="23"/>
        <v>0</v>
      </c>
      <c r="P58" s="108">
        <f t="shared" si="24"/>
        <v>-92.122331407459001</v>
      </c>
      <c r="Q58" s="109">
        <f t="shared" si="25"/>
        <v>0.89764185399171226</v>
      </c>
      <c r="R58" s="303"/>
      <c r="S58" s="46">
        <v>0.31736111111111115</v>
      </c>
      <c r="T58" s="47">
        <v>0.34209490740740744</v>
      </c>
      <c r="U58" s="110">
        <v>15</v>
      </c>
      <c r="V58" s="111">
        <v>35.630394450868188</v>
      </c>
      <c r="W58" s="112"/>
      <c r="X58" s="13"/>
      <c r="Y58" s="294"/>
      <c r="Z58" s="295"/>
      <c r="AA58" s="116">
        <f t="shared" si="26"/>
        <v>-368.489325629836</v>
      </c>
      <c r="AB58" s="109">
        <f t="shared" si="27"/>
        <v>0.89764185399171226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1685</v>
      </c>
      <c r="G59" s="102">
        <f t="shared" si="28"/>
        <v>50550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3029.6609859573146</v>
      </c>
      <c r="N59" s="105">
        <f t="shared" si="22"/>
        <v>757.41524648932864</v>
      </c>
      <c r="O59" s="107">
        <f t="shared" si="23"/>
        <v>0</v>
      </c>
      <c r="P59" s="108">
        <f t="shared" si="24"/>
        <v>-67.584753510671362</v>
      </c>
      <c r="Q59" s="109">
        <f t="shared" si="25"/>
        <v>0.91807908665373172</v>
      </c>
      <c r="R59" s="303"/>
      <c r="S59" s="46">
        <v>0.35208333333333341</v>
      </c>
      <c r="T59" s="47">
        <v>0.37525462962962969</v>
      </c>
      <c r="U59" s="110">
        <v>15</v>
      </c>
      <c r="V59" s="111">
        <v>33.37007027142819</v>
      </c>
      <c r="W59" s="112"/>
      <c r="X59" s="115"/>
      <c r="Y59" s="294"/>
      <c r="Z59" s="295"/>
      <c r="AA59" s="116">
        <f t="shared" si="26"/>
        <v>-270.33901404268545</v>
      </c>
      <c r="AB59" s="109">
        <f t="shared" si="27"/>
        <v>0.91807908665373172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2564</v>
      </c>
      <c r="G60" s="102">
        <f t="shared" si="28"/>
        <v>70458.720000000001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3230.2858765915903</v>
      </c>
      <c r="N60" s="105">
        <f t="shared" si="22"/>
        <v>646.05717531831806</v>
      </c>
      <c r="O60" s="107">
        <f t="shared" si="23"/>
        <v>0</v>
      </c>
      <c r="P60" s="108">
        <f t="shared" si="24"/>
        <v>-73.942824681681941</v>
      </c>
      <c r="Q60" s="109">
        <f t="shared" si="25"/>
        <v>0.89730163238655281</v>
      </c>
      <c r="R60" s="303"/>
      <c r="S60" s="46">
        <v>0.38541666666666674</v>
      </c>
      <c r="T60" s="47">
        <v>0.4184837962962964</v>
      </c>
      <c r="U60" s="110">
        <v>14.633333333333356</v>
      </c>
      <c r="V60" s="111">
        <v>47.624267906072454</v>
      </c>
      <c r="W60" s="112"/>
      <c r="X60" s="115"/>
      <c r="Y60" s="294"/>
      <c r="Z60" s="295"/>
      <c r="AA60" s="116">
        <f t="shared" si="26"/>
        <v>-369.71412340840971</v>
      </c>
      <c r="AB60" s="109">
        <f t="shared" si="27"/>
        <v>0.89730163238655281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5697</v>
      </c>
      <c r="G61" s="120">
        <f t="shared" si="28"/>
        <v>94912.02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3227.0673667940709</v>
      </c>
      <c r="N61" s="105">
        <f t="shared" si="22"/>
        <v>645.41347335881414</v>
      </c>
      <c r="O61" s="107">
        <f t="shared" si="23"/>
        <v>0</v>
      </c>
      <c r="P61" s="108">
        <f t="shared" si="24"/>
        <v>-74.586526641185856</v>
      </c>
      <c r="Q61" s="109">
        <f t="shared" si="25"/>
        <v>0.89640760188724189</v>
      </c>
      <c r="R61" s="303"/>
      <c r="S61" s="46">
        <v>0.42847222222222231</v>
      </c>
      <c r="T61" s="119">
        <v>0.50202546296296302</v>
      </c>
      <c r="U61" s="110">
        <v>15</v>
      </c>
      <c r="V61" s="111">
        <v>105.92279650473517</v>
      </c>
      <c r="W61" s="112"/>
      <c r="X61" s="49"/>
      <c r="Y61" s="294"/>
      <c r="Z61" s="295"/>
      <c r="AA61" s="116">
        <f t="shared" si="26"/>
        <v>-372.93263320592905</v>
      </c>
      <c r="AB61" s="109">
        <f t="shared" si="27"/>
        <v>0.89640760188724189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3195.7882570542438</v>
      </c>
      <c r="N72" s="137">
        <f>M72/L72</f>
        <v>798.94706426356095</v>
      </c>
      <c r="O72" s="138">
        <f>L72-I72</f>
        <v>0</v>
      </c>
      <c r="P72" s="139">
        <f>N72-K72</f>
        <v>-88.552935736439053</v>
      </c>
      <c r="Q72" s="140">
        <f>N72/K72</f>
        <v>0.90022204424063201</v>
      </c>
      <c r="R72" s="304"/>
      <c r="S72" s="141">
        <v>0.25</v>
      </c>
      <c r="T72" s="142">
        <v>0.50202546296296302</v>
      </c>
      <c r="U72" s="143"/>
      <c r="V72" s="165"/>
      <c r="W72" s="166"/>
      <c r="X72" s="137"/>
      <c r="Y72" s="290"/>
      <c r="Z72" s="291"/>
      <c r="AA72" s="167">
        <f>M72-J72</f>
        <v>-354.21174294575621</v>
      </c>
      <c r="AB72" s="140">
        <f>M72/J72</f>
        <v>0.90022204424063201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1625</v>
      </c>
      <c r="G73" s="147">
        <f t="shared" ref="G73:G75" si="33">E73*F73</f>
        <v>46426.25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3119.7489733838383</v>
      </c>
      <c r="N73" s="151">
        <f>M73/L73</f>
        <v>259.97908111531984</v>
      </c>
      <c r="O73" s="153">
        <f>L73-I73</f>
        <v>0</v>
      </c>
      <c r="P73" s="154">
        <f>N73-K73</f>
        <v>-40.020918884680157</v>
      </c>
      <c r="Q73" s="155">
        <f>N73/K73</f>
        <v>0.86659693705106611</v>
      </c>
      <c r="R73" s="302">
        <f>Q89</f>
        <v>0.89386087613681908</v>
      </c>
      <c r="S73" s="156">
        <v>0.70833333333333337</v>
      </c>
      <c r="T73" s="157">
        <v>0.73003472222222221</v>
      </c>
      <c r="U73" s="158"/>
      <c r="V73" s="159">
        <v>31.252514491333113</v>
      </c>
      <c r="W73" s="157"/>
      <c r="X73" s="168"/>
      <c r="Y73" s="305"/>
      <c r="Z73" s="306"/>
      <c r="AA73" s="114">
        <f>M73-J73</f>
        <v>-480.25102661616165</v>
      </c>
      <c r="AB73" s="155">
        <f>M73/J73</f>
        <v>0.86659693705106622</v>
      </c>
      <c r="AC73" s="307">
        <f>AB89</f>
        <v>0.89386087613681919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521</v>
      </c>
      <c r="G74" s="102">
        <f t="shared" si="33"/>
        <v>9226.91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3267.5072820575392</v>
      </c>
      <c r="N74" s="105">
        <f>M74/L74</f>
        <v>653.50145641150789</v>
      </c>
      <c r="O74" s="107">
        <f>L74-I74</f>
        <v>0</v>
      </c>
      <c r="P74" s="108">
        <f>N74-K74</f>
        <v>-66.498543588492112</v>
      </c>
      <c r="Q74" s="109">
        <f>N74/K74</f>
        <v>0.90764091168264982</v>
      </c>
      <c r="R74" s="303"/>
      <c r="S74" s="46">
        <v>0.73402777777777783</v>
      </c>
      <c r="T74" s="47">
        <v>0.74067129629629636</v>
      </c>
      <c r="U74" s="110">
        <v>5.7500000000000995</v>
      </c>
      <c r="V74" s="111">
        <v>9.5669258861806341</v>
      </c>
      <c r="W74" s="112"/>
      <c r="X74" s="13"/>
      <c r="Y74" s="294"/>
      <c r="Z74" s="295"/>
      <c r="AA74" s="116">
        <f>M74-J74</f>
        <v>-332.49271794246079</v>
      </c>
      <c r="AB74" s="109">
        <f>M74/J74</f>
        <v>0.90764091168264982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1163</v>
      </c>
      <c r="G75" s="102">
        <f t="shared" si="33"/>
        <v>22003.960000000003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3266.4412068362681</v>
      </c>
      <c r="N75" s="105">
        <f>M75/L75</f>
        <v>653.28824136725359</v>
      </c>
      <c r="O75" s="107">
        <f>L75-I75</f>
        <v>0</v>
      </c>
      <c r="P75" s="108">
        <f>N75-K75</f>
        <v>-66.71175863274641</v>
      </c>
      <c r="Q75" s="109">
        <f>N75/K75</f>
        <v>0.9073447796767411</v>
      </c>
      <c r="R75" s="303"/>
      <c r="S75" s="46">
        <v>0.74444444444444446</v>
      </c>
      <c r="T75" s="47">
        <v>0.75927083333333334</v>
      </c>
      <c r="U75" s="110">
        <v>5.4333333333332767</v>
      </c>
      <c r="V75" s="111">
        <v>21.362698907287498</v>
      </c>
      <c r="W75" s="112"/>
      <c r="X75" s="13"/>
      <c r="Y75" s="294"/>
      <c r="Z75" s="295"/>
      <c r="AA75" s="116">
        <f>M75-J75</f>
        <v>-333.55879316373193</v>
      </c>
      <c r="AB75" s="109">
        <f>M75/J75</f>
        <v>0.9073447796767411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3217.899154092549</v>
      </c>
      <c r="N89" s="137">
        <f t="shared" ref="N89:N94" si="37">M89/L89</f>
        <v>438.8044301035294</v>
      </c>
      <c r="O89" s="138">
        <f t="shared" ref="O89:O94" si="38">L89-I89</f>
        <v>0</v>
      </c>
      <c r="P89" s="139">
        <f t="shared" ref="P89:P94" si="39">N89-K89</f>
        <v>-52.104660805561537</v>
      </c>
      <c r="Q89" s="140">
        <f t="shared" ref="Q89:Q94" si="40">N89/K89</f>
        <v>0.89386087613681908</v>
      </c>
      <c r="R89" s="304"/>
      <c r="S89" s="141">
        <v>0.70833333333333337</v>
      </c>
      <c r="T89" s="142">
        <v>0.75927083333333334</v>
      </c>
      <c r="U89" s="143"/>
      <c r="V89" s="165"/>
      <c r="W89" s="166"/>
      <c r="X89" s="137"/>
      <c r="Y89" s="290"/>
      <c r="Z89" s="291"/>
      <c r="AA89" s="167">
        <f t="shared" ref="AA89:AA94" si="41">M89-J89</f>
        <v>-382.100845907451</v>
      </c>
      <c r="AB89" s="140">
        <f t="shared" ref="AB89:AB94" si="42">M89/J89</f>
        <v>0.89386087613681919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565</v>
      </c>
      <c r="G90" s="147">
        <f t="shared" ref="G90:G94" si="43">E90*F90</f>
        <v>13147.55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2751.9677700017514</v>
      </c>
      <c r="N90" s="151">
        <f t="shared" si="37"/>
        <v>550.39355400035026</v>
      </c>
      <c r="O90" s="153">
        <f t="shared" si="38"/>
        <v>0</v>
      </c>
      <c r="P90" s="154">
        <f t="shared" si="39"/>
        <v>-49.606445999649736</v>
      </c>
      <c r="Q90" s="155">
        <f t="shared" si="40"/>
        <v>0.9173225900005838</v>
      </c>
      <c r="R90" s="302">
        <f>Q106</f>
        <v>0.91687821502999989</v>
      </c>
      <c r="S90" s="156">
        <v>0.70833333333333337</v>
      </c>
      <c r="T90" s="157">
        <v>0.71688657407407408</v>
      </c>
      <c r="U90" s="158"/>
      <c r="V90" s="159">
        <v>12.318458220889131</v>
      </c>
      <c r="W90" s="160"/>
      <c r="X90" s="161"/>
      <c r="Y90" s="305"/>
      <c r="Z90" s="306"/>
      <c r="AA90" s="114">
        <f t="shared" si="41"/>
        <v>-248.03222999824857</v>
      </c>
      <c r="AB90" s="155">
        <f t="shared" si="42"/>
        <v>0.9173225900005838</v>
      </c>
      <c r="AC90" s="307">
        <f>AB106</f>
        <v>0.91687821502999978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1464</v>
      </c>
      <c r="G91" s="102">
        <f t="shared" si="43"/>
        <v>35926.559999999998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2748.9099097226481</v>
      </c>
      <c r="N91" s="105">
        <f t="shared" si="37"/>
        <v>687.22747743066202</v>
      </c>
      <c r="O91" s="107">
        <f t="shared" si="38"/>
        <v>0</v>
      </c>
      <c r="P91" s="108">
        <f t="shared" si="39"/>
        <v>-62.77252256933798</v>
      </c>
      <c r="Q91" s="109">
        <f t="shared" si="40"/>
        <v>0.91630330324088272</v>
      </c>
      <c r="R91" s="303"/>
      <c r="S91" s="46">
        <v>0.72083333333333333</v>
      </c>
      <c r="T91" s="47">
        <v>0.74302083333333335</v>
      </c>
      <c r="U91" s="110">
        <v>5.6833333333333158</v>
      </c>
      <c r="V91" s="111">
        <v>31.954484826628111</v>
      </c>
      <c r="W91" s="112"/>
      <c r="X91" s="115"/>
      <c r="Y91" s="294"/>
      <c r="Z91" s="295"/>
      <c r="AA91" s="116">
        <f t="shared" si="41"/>
        <v>-251.09009027735192</v>
      </c>
      <c r="AB91" s="109">
        <f t="shared" si="42"/>
        <v>0.91630330324088272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1330</v>
      </c>
      <c r="G92" s="102">
        <f t="shared" si="43"/>
        <v>32358.899999999998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2752.7237563503777</v>
      </c>
      <c r="N92" s="105">
        <f t="shared" si="37"/>
        <v>688.18093908759442</v>
      </c>
      <c r="O92" s="107">
        <f t="shared" si="38"/>
        <v>0</v>
      </c>
      <c r="P92" s="108">
        <f t="shared" si="39"/>
        <v>-61.819060912405575</v>
      </c>
      <c r="Q92" s="109">
        <f t="shared" si="40"/>
        <v>0.91757458545012593</v>
      </c>
      <c r="R92" s="303"/>
      <c r="S92" s="46">
        <v>0.74583333333333335</v>
      </c>
      <c r="T92" s="47">
        <v>0.76596064814814813</v>
      </c>
      <c r="U92" s="110">
        <v>5</v>
      </c>
      <c r="V92" s="111">
        <v>28.989468999897255</v>
      </c>
      <c r="W92" s="112"/>
      <c r="X92" s="115"/>
      <c r="Y92" s="294"/>
      <c r="Z92" s="295"/>
      <c r="AA92" s="116">
        <f t="shared" si="41"/>
        <v>-247.2762436496223</v>
      </c>
      <c r="AB92" s="109">
        <f t="shared" si="42"/>
        <v>0.91757458545012593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1719</v>
      </c>
      <c r="G93" s="102">
        <f t="shared" si="43"/>
        <v>38299.32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3024.4049841614733</v>
      </c>
      <c r="N93" s="105">
        <f t="shared" si="37"/>
        <v>604.88099683229461</v>
      </c>
      <c r="O93" s="107">
        <f t="shared" si="38"/>
        <v>0</v>
      </c>
      <c r="P93" s="108">
        <f t="shared" si="39"/>
        <v>-55.119003167705387</v>
      </c>
      <c r="Q93" s="109">
        <f t="shared" si="40"/>
        <v>0.91648635883681007</v>
      </c>
      <c r="R93" s="303"/>
      <c r="S93" s="46">
        <v>0.76944444444444449</v>
      </c>
      <c r="T93" s="47">
        <v>0.79312500000000008</v>
      </c>
      <c r="U93" s="110">
        <v>5.0166666666667581</v>
      </c>
      <c r="V93" s="111">
        <v>34.102575726509691</v>
      </c>
      <c r="W93" s="112"/>
      <c r="X93" s="115"/>
      <c r="Y93" s="294"/>
      <c r="Z93" s="295"/>
      <c r="AA93" s="116">
        <f t="shared" si="41"/>
        <v>-275.59501583852671</v>
      </c>
      <c r="AB93" s="109">
        <f t="shared" si="42"/>
        <v>0.91648635883681007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5924</v>
      </c>
      <c r="G94" s="102">
        <f t="shared" si="43"/>
        <v>105980.36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3025.2937342317496</v>
      </c>
      <c r="N94" s="105">
        <f t="shared" si="37"/>
        <v>756.32343355793739</v>
      </c>
      <c r="O94" s="107">
        <f t="shared" si="38"/>
        <v>0</v>
      </c>
      <c r="P94" s="108">
        <f t="shared" si="39"/>
        <v>-68.676566442062608</v>
      </c>
      <c r="Q94" s="109">
        <f t="shared" si="40"/>
        <v>0.91675567703992411</v>
      </c>
      <c r="R94" s="303"/>
      <c r="S94" s="46">
        <v>0.79722222222222228</v>
      </c>
      <c r="T94" s="47">
        <v>0.87880787037037045</v>
      </c>
      <c r="U94" s="110">
        <v>5.8999999999999631</v>
      </c>
      <c r="V94" s="111">
        <v>117.48941796233922</v>
      </c>
      <c r="W94" s="112"/>
      <c r="X94" s="115"/>
      <c r="Y94" s="294"/>
      <c r="Z94" s="295"/>
      <c r="AA94" s="116">
        <f t="shared" si="41"/>
        <v>-274.70626576825043</v>
      </c>
      <c r="AB94" s="109">
        <f t="shared" si="42"/>
        <v>0.91675567703992411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2860.6600308935995</v>
      </c>
      <c r="N106" s="137">
        <f t="shared" ref="N106:N114" si="48">M106/L106</f>
        <v>650.15000702127259</v>
      </c>
      <c r="O106" s="138">
        <f t="shared" ref="O106:O114" si="49">L106-I106</f>
        <v>0</v>
      </c>
      <c r="P106" s="139">
        <f t="shared" ref="P106:P114" si="50">N106-K106</f>
        <v>-58.940902069636422</v>
      </c>
      <c r="Q106" s="140">
        <f t="shared" ref="Q106:Q114" si="51">N106/K106</f>
        <v>0.91687821502999989</v>
      </c>
      <c r="R106" s="304"/>
      <c r="S106" s="141">
        <v>0.70833333333333337</v>
      </c>
      <c r="T106" s="142">
        <v>0.87880787037037045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-259.33996910640053</v>
      </c>
      <c r="AB106" s="140">
        <f t="shared" ref="AB106:AB114" si="53">M106/J106</f>
        <v>0.91687821502999978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705</v>
      </c>
      <c r="G107" s="147">
        <f t="shared" ref="G107:G114" si="54">E107*F107</f>
        <v>12816.9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2754.7036266088444</v>
      </c>
      <c r="N107" s="151">
        <f t="shared" si="48"/>
        <v>918.23454220294809</v>
      </c>
      <c r="O107" s="153">
        <f t="shared" si="49"/>
        <v>0</v>
      </c>
      <c r="P107" s="154">
        <f t="shared" si="50"/>
        <v>-81.765457797051909</v>
      </c>
      <c r="Q107" s="155">
        <f t="shared" si="51"/>
        <v>0.91823454220294809</v>
      </c>
      <c r="R107" s="302">
        <f>Q123</f>
        <v>0.90688702081968209</v>
      </c>
      <c r="S107" s="156">
        <v>0.72986111111111107</v>
      </c>
      <c r="T107" s="157">
        <v>0.74052083333333329</v>
      </c>
      <c r="U107" s="158"/>
      <c r="V107" s="159">
        <v>15.355553893858657</v>
      </c>
      <c r="W107" s="160"/>
      <c r="X107" s="161"/>
      <c r="Y107" s="305"/>
      <c r="Z107" s="306"/>
      <c r="AA107" s="114">
        <f t="shared" si="52"/>
        <v>-245.29637339115561</v>
      </c>
      <c r="AB107" s="155">
        <f t="shared" si="53"/>
        <v>0.91823454220294809</v>
      </c>
      <c r="AC107" s="307">
        <f>AB123</f>
        <v>0.90688702081968209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455</v>
      </c>
      <c r="G108" s="102">
        <f t="shared" si="54"/>
        <v>8271.9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3230.5646169944907</v>
      </c>
      <c r="N108" s="105">
        <f t="shared" si="48"/>
        <v>1076.8548723314968</v>
      </c>
      <c r="O108" s="107">
        <f t="shared" si="49"/>
        <v>0</v>
      </c>
      <c r="P108" s="108">
        <f t="shared" si="50"/>
        <v>-123.14512766850316</v>
      </c>
      <c r="Q108" s="109">
        <f t="shared" si="51"/>
        <v>0.89737906027624736</v>
      </c>
      <c r="R108" s="303"/>
      <c r="S108" s="46">
        <v>0.75069444444444433</v>
      </c>
      <c r="T108" s="47">
        <v>0.75656249999999992</v>
      </c>
      <c r="U108" s="110">
        <v>14.649999999999892</v>
      </c>
      <c r="V108" s="111">
        <v>8.4505351963515789</v>
      </c>
      <c r="W108" s="112"/>
      <c r="X108" s="115"/>
      <c r="Y108" s="294"/>
      <c r="Z108" s="295"/>
      <c r="AA108" s="116">
        <f t="shared" si="52"/>
        <v>-369.43538300550927</v>
      </c>
      <c r="AB108" s="109">
        <f t="shared" si="53"/>
        <v>0.89737906027624748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2454</v>
      </c>
      <c r="G109" s="102">
        <f t="shared" si="54"/>
        <v>34429.619999999995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2755.6401003867813</v>
      </c>
      <c r="N109" s="105">
        <f t="shared" si="48"/>
        <v>918.54670012892711</v>
      </c>
      <c r="O109" s="107">
        <f t="shared" si="49"/>
        <v>0</v>
      </c>
      <c r="P109" s="108">
        <f t="shared" si="50"/>
        <v>-81.453299871072886</v>
      </c>
      <c r="Q109" s="109">
        <f t="shared" si="51"/>
        <v>0.91854670012892714</v>
      </c>
      <c r="R109" s="303"/>
      <c r="S109" s="46">
        <v>0.7666666666666665</v>
      </c>
      <c r="T109" s="47">
        <v>0.80376157407407389</v>
      </c>
      <c r="U109" s="110">
        <v>14.549999999999876</v>
      </c>
      <c r="V109" s="111">
        <v>53.432231581814115</v>
      </c>
      <c r="W109" s="112"/>
      <c r="X109" s="115"/>
      <c r="Y109" s="294"/>
      <c r="Z109" s="295"/>
      <c r="AA109" s="116">
        <f t="shared" si="52"/>
        <v>-244.35989961321866</v>
      </c>
      <c r="AB109" s="109">
        <f t="shared" si="53"/>
        <v>0.91854670012892714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2993</v>
      </c>
      <c r="G110" s="102">
        <f t="shared" si="54"/>
        <v>42740.04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3230.0003308296864</v>
      </c>
      <c r="N110" s="105">
        <f t="shared" si="48"/>
        <v>1076.6667769432288</v>
      </c>
      <c r="O110" s="107">
        <f t="shared" si="49"/>
        <v>0</v>
      </c>
      <c r="P110" s="108">
        <f t="shared" si="50"/>
        <v>-123.3332230567712</v>
      </c>
      <c r="Q110" s="109">
        <f t="shared" si="51"/>
        <v>0.89722231411935738</v>
      </c>
      <c r="R110" s="303"/>
      <c r="S110" s="46">
        <v>0.81388888888888866</v>
      </c>
      <c r="T110" s="47">
        <v>0.85248842592592566</v>
      </c>
      <c r="U110" s="110">
        <v>14.583333333333268</v>
      </c>
      <c r="V110" s="111">
        <v>55.597517525291238</v>
      </c>
      <c r="W110" s="112"/>
      <c r="X110" s="115"/>
      <c r="Y110" s="294"/>
      <c r="Z110" s="295"/>
      <c r="AA110" s="116">
        <f t="shared" si="52"/>
        <v>-369.99966917031361</v>
      </c>
      <c r="AB110" s="109">
        <f t="shared" si="53"/>
        <v>0.89722231411935738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1499</v>
      </c>
      <c r="G111" s="102">
        <f t="shared" si="54"/>
        <v>27251.82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2754.7036266088444</v>
      </c>
      <c r="N111" s="105">
        <f t="shared" si="48"/>
        <v>918.23454220294809</v>
      </c>
      <c r="O111" s="107">
        <f t="shared" si="49"/>
        <v>0</v>
      </c>
      <c r="P111" s="108">
        <f t="shared" si="50"/>
        <v>-81.765457797051909</v>
      </c>
      <c r="Q111" s="109">
        <f t="shared" si="51"/>
        <v>0.91823454220294809</v>
      </c>
      <c r="R111" s="303"/>
      <c r="S111" s="46">
        <v>0.86249999999999971</v>
      </c>
      <c r="T111" s="47">
        <v>0.88516203703703678</v>
      </c>
      <c r="U111" s="110">
        <v>15</v>
      </c>
      <c r="V111" s="111">
        <v>32.649610336020032</v>
      </c>
      <c r="W111" s="112"/>
      <c r="X111" s="115"/>
      <c r="Y111" s="294"/>
      <c r="Z111" s="295"/>
      <c r="AA111" s="116">
        <f t="shared" si="52"/>
        <v>-245.29637339115561</v>
      </c>
      <c r="AB111" s="109">
        <f t="shared" si="53"/>
        <v>0.91823454220294809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956</v>
      </c>
      <c r="G112" s="120">
        <f t="shared" si="54"/>
        <v>17380.079999999998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3230.5646169944912</v>
      </c>
      <c r="N112" s="105">
        <f t="shared" si="48"/>
        <v>1076.8548723314971</v>
      </c>
      <c r="O112" s="107">
        <f t="shared" si="49"/>
        <v>0</v>
      </c>
      <c r="P112" s="108">
        <f t="shared" si="50"/>
        <v>-123.14512766850294</v>
      </c>
      <c r="Q112" s="109">
        <f t="shared" si="51"/>
        <v>0.89737906027624759</v>
      </c>
      <c r="R112" s="303"/>
      <c r="S112" s="46">
        <v>0.8951388888888886</v>
      </c>
      <c r="T112" s="119">
        <v>0.90746527777777752</v>
      </c>
      <c r="U112" s="110">
        <v>15</v>
      </c>
      <c r="V112" s="111">
        <v>17.755410214751887</v>
      </c>
      <c r="W112" s="112"/>
      <c r="X112" s="115"/>
      <c r="Y112" s="294"/>
      <c r="Z112" s="295"/>
      <c r="AA112" s="116">
        <f t="shared" si="52"/>
        <v>-369.43538300550881</v>
      </c>
      <c r="AB112" s="109">
        <f t="shared" si="53"/>
        <v>0.89737906027624759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6250</v>
      </c>
      <c r="G113" s="120">
        <f t="shared" si="54"/>
        <v>87687.5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2755.6401003867818</v>
      </c>
      <c r="N113" s="105">
        <f t="shared" si="48"/>
        <v>918.54670012892723</v>
      </c>
      <c r="O113" s="122">
        <f t="shared" si="49"/>
        <v>0</v>
      </c>
      <c r="P113" s="123">
        <f t="shared" si="50"/>
        <v>-81.453299871072772</v>
      </c>
      <c r="Q113" s="124">
        <f t="shared" si="51"/>
        <v>0.91854670012892725</v>
      </c>
      <c r="R113" s="303"/>
      <c r="S113" s="46">
        <v>0.91736111111111074</v>
      </c>
      <c r="T113" s="119">
        <v>1.0118634259259256</v>
      </c>
      <c r="U113" s="110">
        <v>15</v>
      </c>
      <c r="V113" s="111">
        <v>136.08453438726087</v>
      </c>
      <c r="W113" s="112"/>
      <c r="X113" s="115"/>
      <c r="Y113" s="294"/>
      <c r="Z113" s="295"/>
      <c r="AA113" s="116">
        <f t="shared" si="52"/>
        <v>-244.3598996132182</v>
      </c>
      <c r="AB113" s="109">
        <f t="shared" si="53"/>
        <v>0.91854670012892725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7985</v>
      </c>
      <c r="G114" s="120">
        <f t="shared" si="54"/>
        <v>114025.79999999999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3230.0003308296864</v>
      </c>
      <c r="N114" s="105">
        <f t="shared" si="48"/>
        <v>1076.6667769432288</v>
      </c>
      <c r="O114" s="122">
        <f t="shared" si="49"/>
        <v>0</v>
      </c>
      <c r="P114" s="123">
        <f t="shared" si="50"/>
        <v>-123.3332230567712</v>
      </c>
      <c r="Q114" s="124">
        <f t="shared" si="51"/>
        <v>0.89722231411935738</v>
      </c>
      <c r="R114" s="303"/>
      <c r="S114" s="46">
        <v>1.0222222222222219</v>
      </c>
      <c r="T114" s="119">
        <v>1.1252199074074072</v>
      </c>
      <c r="U114" s="110">
        <v>14.916666666666707</v>
      </c>
      <c r="V114" s="111">
        <v>148.32815818224208</v>
      </c>
      <c r="W114" s="112"/>
      <c r="X114" s="115"/>
      <c r="Y114" s="294"/>
      <c r="Z114" s="295"/>
      <c r="AA114" s="116">
        <f t="shared" si="52"/>
        <v>-369.99966917031361</v>
      </c>
      <c r="AB114" s="109">
        <f t="shared" si="53"/>
        <v>0.89722231411935738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2992.7271687049511</v>
      </c>
      <c r="N123" s="137">
        <f t="shared" ref="N123:N135" si="59">M123/L123</f>
        <v>997.57572290165035</v>
      </c>
      <c r="O123" s="138">
        <f t="shared" ref="O123:O135" si="60">L123-I123</f>
        <v>0</v>
      </c>
      <c r="P123" s="139">
        <f t="shared" ref="P123:P135" si="61">N123-K123</f>
        <v>-102.42427709834965</v>
      </c>
      <c r="Q123" s="140">
        <f t="shared" ref="Q123:Q135" si="62">N123/K123</f>
        <v>0.90688702081968209</v>
      </c>
      <c r="R123" s="304"/>
      <c r="S123" s="141">
        <v>0.72986111111111107</v>
      </c>
      <c r="T123" s="142">
        <v>1.1252199074074072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-307.27283129504895</v>
      </c>
      <c r="AB123" s="140">
        <f t="shared" ref="AB123:AB135" si="64">M123/J123</f>
        <v>0.90688702081968209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540</v>
      </c>
      <c r="G124" s="147">
        <f t="shared" ref="G124:G135" si="65">E124*F124</f>
        <v>13516.2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3231.4687436999588</v>
      </c>
      <c r="N124" s="151">
        <f t="shared" si="59"/>
        <v>646.29374873999177</v>
      </c>
      <c r="O124" s="153">
        <f t="shared" si="60"/>
        <v>0</v>
      </c>
      <c r="P124" s="154">
        <f t="shared" si="61"/>
        <v>-73.70625126000823</v>
      </c>
      <c r="Q124" s="155">
        <f t="shared" si="62"/>
        <v>0.89763020658332193</v>
      </c>
      <c r="R124" s="302">
        <f>Q140</f>
        <v>0.89729628545759355</v>
      </c>
      <c r="S124" s="156">
        <v>0.7416666666666667</v>
      </c>
      <c r="T124" s="157">
        <v>0.74862268518518527</v>
      </c>
      <c r="U124" s="158"/>
      <c r="V124" s="159">
        <v>10.026400553360368</v>
      </c>
      <c r="W124" s="157"/>
      <c r="X124" s="168"/>
      <c r="Y124" s="305"/>
      <c r="Z124" s="306"/>
      <c r="AA124" s="170">
        <f t="shared" si="63"/>
        <v>-368.53125630004115</v>
      </c>
      <c r="AB124" s="155">
        <f t="shared" si="64"/>
        <v>0.89763020658332193</v>
      </c>
      <c r="AC124" s="307">
        <f>AB140</f>
        <v>0.89729628545759355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497</v>
      </c>
      <c r="G125" s="102">
        <f t="shared" si="65"/>
        <v>8299.9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3228.8038854278279</v>
      </c>
      <c r="N125" s="105">
        <f t="shared" si="59"/>
        <v>1076.2679618092759</v>
      </c>
      <c r="O125" s="107">
        <f t="shared" si="60"/>
        <v>0</v>
      </c>
      <c r="P125" s="108">
        <f t="shared" si="61"/>
        <v>-123.7320381907241</v>
      </c>
      <c r="Q125" s="109">
        <f t="shared" si="62"/>
        <v>0.89688996817439659</v>
      </c>
      <c r="R125" s="303"/>
      <c r="S125" s="46">
        <v>0.75902777777777775</v>
      </c>
      <c r="T125" s="47">
        <v>0.76543981481481482</v>
      </c>
      <c r="U125" s="110">
        <v>14.983333333333171</v>
      </c>
      <c r="V125" s="111">
        <v>9.2356182221481511</v>
      </c>
      <c r="W125" s="112"/>
      <c r="X125" s="13"/>
      <c r="Y125" s="294"/>
      <c r="Z125" s="295"/>
      <c r="AA125" s="171">
        <f t="shared" si="63"/>
        <v>-371.19611457217206</v>
      </c>
      <c r="AB125" s="109">
        <f t="shared" si="64"/>
        <v>0.8968899681743967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775</v>
      </c>
      <c r="G126" s="102">
        <f t="shared" si="65"/>
        <v>23250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3231.9427022921027</v>
      </c>
      <c r="N126" s="105">
        <f t="shared" si="59"/>
        <v>807.98567557302567</v>
      </c>
      <c r="O126" s="107">
        <f t="shared" si="60"/>
        <v>0</v>
      </c>
      <c r="P126" s="108">
        <f t="shared" si="61"/>
        <v>-92.014324426974326</v>
      </c>
      <c r="Q126" s="109">
        <f t="shared" si="62"/>
        <v>0.89776186174780626</v>
      </c>
      <c r="R126" s="303"/>
      <c r="S126" s="46">
        <v>0.77569444444444435</v>
      </c>
      <c r="T126" s="47">
        <v>0.78568287037037032</v>
      </c>
      <c r="U126" s="110">
        <v>14.766666666666524</v>
      </c>
      <c r="V126" s="111">
        <v>14.387631305165799</v>
      </c>
      <c r="W126" s="112"/>
      <c r="X126" s="13"/>
      <c r="Y126" s="294"/>
      <c r="Z126" s="295"/>
      <c r="AA126" s="171">
        <f t="shared" si="63"/>
        <v>-368.05729770789731</v>
      </c>
      <c r="AB126" s="109">
        <f t="shared" si="64"/>
        <v>0.89776186174780626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770</v>
      </c>
      <c r="G127" s="102">
        <f t="shared" si="65"/>
        <v>19111.400000000001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3229.2331506730561</v>
      </c>
      <c r="N127" s="105">
        <f t="shared" si="59"/>
        <v>645.84663013461125</v>
      </c>
      <c r="O127" s="107">
        <f t="shared" si="60"/>
        <v>0</v>
      </c>
      <c r="P127" s="108">
        <f t="shared" si="61"/>
        <v>-74.153369865388754</v>
      </c>
      <c r="Q127" s="109">
        <f t="shared" si="62"/>
        <v>0.89700920852029342</v>
      </c>
      <c r="R127" s="303"/>
      <c r="S127" s="46">
        <v>0.79583333333333317</v>
      </c>
      <c r="T127" s="47">
        <v>0.80576388888888872</v>
      </c>
      <c r="U127" s="110">
        <v>14.6166666666665</v>
      </c>
      <c r="V127" s="111">
        <v>14.306802217229412</v>
      </c>
      <c r="W127" s="112"/>
      <c r="X127" s="13"/>
      <c r="Y127" s="294"/>
      <c r="Z127" s="295"/>
      <c r="AA127" s="171">
        <f t="shared" si="63"/>
        <v>-370.76684932694388</v>
      </c>
      <c r="AB127" s="109">
        <f t="shared" si="64"/>
        <v>0.89700920852029331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1119</v>
      </c>
      <c r="G128" s="102">
        <f t="shared" si="65"/>
        <v>20343.419999999998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3229.4034114390852</v>
      </c>
      <c r="N128" s="105">
        <f t="shared" si="59"/>
        <v>1076.4678038130285</v>
      </c>
      <c r="O128" s="107">
        <f t="shared" si="60"/>
        <v>0</v>
      </c>
      <c r="P128" s="108">
        <f t="shared" si="61"/>
        <v>-123.53219618697153</v>
      </c>
      <c r="Q128" s="109">
        <f t="shared" si="62"/>
        <v>0.89705650317752372</v>
      </c>
      <c r="R128" s="303"/>
      <c r="S128" s="46">
        <v>0.81597222222222199</v>
      </c>
      <c r="T128" s="47">
        <v>0.83040509259259232</v>
      </c>
      <c r="U128" s="110">
        <v>14.6999999999999</v>
      </c>
      <c r="V128" s="111">
        <v>20.790217710856108</v>
      </c>
      <c r="W128" s="112"/>
      <c r="X128" s="115"/>
      <c r="Y128" s="294"/>
      <c r="Z128" s="295"/>
      <c r="AA128" s="171">
        <f t="shared" si="63"/>
        <v>-370.59658856091482</v>
      </c>
      <c r="AB128" s="109">
        <f t="shared" si="64"/>
        <v>0.89705650317752361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2496</v>
      </c>
      <c r="G129" s="120">
        <f t="shared" si="65"/>
        <v>41583.360000000001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3230.7478723519926</v>
      </c>
      <c r="N129" s="105">
        <f t="shared" si="59"/>
        <v>646.14957447039853</v>
      </c>
      <c r="O129" s="107">
        <f t="shared" si="60"/>
        <v>0</v>
      </c>
      <c r="P129" s="108">
        <f t="shared" si="61"/>
        <v>-73.850425529601466</v>
      </c>
      <c r="Q129" s="109">
        <f t="shared" si="62"/>
        <v>0.89742996454222024</v>
      </c>
      <c r="R129" s="303"/>
      <c r="S129" s="46">
        <v>0.84027777777777746</v>
      </c>
      <c r="T129" s="119">
        <v>0.87246527777777749</v>
      </c>
      <c r="U129" s="110">
        <v>15</v>
      </c>
      <c r="V129" s="111">
        <v>46.354592161651517</v>
      </c>
      <c r="W129" s="112"/>
      <c r="X129" s="49"/>
      <c r="Y129" s="294"/>
      <c r="Z129" s="295"/>
      <c r="AA129" s="171">
        <f t="shared" si="63"/>
        <v>-369.25212764800744</v>
      </c>
      <c r="AB129" s="109">
        <f t="shared" si="64"/>
        <v>0.89742996454222013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1118</v>
      </c>
      <c r="G130" s="120">
        <f t="shared" si="65"/>
        <v>27983.54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3231.4687436999584</v>
      </c>
      <c r="N130" s="105">
        <f t="shared" si="59"/>
        <v>646.29374873999166</v>
      </c>
      <c r="O130" s="122">
        <f t="shared" si="60"/>
        <v>0</v>
      </c>
      <c r="P130" s="123">
        <f t="shared" si="61"/>
        <v>-73.706251260008344</v>
      </c>
      <c r="Q130" s="124">
        <f t="shared" si="62"/>
        <v>0.89763020658332171</v>
      </c>
      <c r="R130" s="303"/>
      <c r="S130" s="46">
        <v>0.88263888888888853</v>
      </c>
      <c r="T130" s="119">
        <v>0.89704861111111078</v>
      </c>
      <c r="U130" s="110">
        <v>14.649999999999892</v>
      </c>
      <c r="V130" s="111">
        <v>20.758362627142393</v>
      </c>
      <c r="W130" s="112"/>
      <c r="X130" s="115"/>
      <c r="Y130" s="294"/>
      <c r="Z130" s="295"/>
      <c r="AA130" s="171">
        <f t="shared" si="63"/>
        <v>-368.5312563000416</v>
      </c>
      <c r="AB130" s="109">
        <f t="shared" si="64"/>
        <v>0.89763020658332182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1057</v>
      </c>
      <c r="G131" s="120">
        <f t="shared" si="65"/>
        <v>17651.899999999998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3228.8038854278275</v>
      </c>
      <c r="N131" s="105">
        <f t="shared" si="59"/>
        <v>1076.2679618092759</v>
      </c>
      <c r="O131" s="122">
        <f t="shared" si="60"/>
        <v>0</v>
      </c>
      <c r="P131" s="123">
        <f t="shared" si="61"/>
        <v>-123.7320381907241</v>
      </c>
      <c r="Q131" s="124">
        <f t="shared" si="62"/>
        <v>0.89688996817439659</v>
      </c>
      <c r="R131" s="303"/>
      <c r="S131" s="46">
        <v>0.906944444444444</v>
      </c>
      <c r="T131" s="119">
        <v>0.92057870370370321</v>
      </c>
      <c r="U131" s="110">
        <v>15</v>
      </c>
      <c r="V131" s="111">
        <v>19.641948613301</v>
      </c>
      <c r="W131" s="112"/>
      <c r="X131" s="115"/>
      <c r="Y131" s="294"/>
      <c r="Z131" s="295"/>
      <c r="AA131" s="171">
        <f t="shared" si="63"/>
        <v>-371.19611457217252</v>
      </c>
      <c r="AB131" s="109">
        <f t="shared" si="64"/>
        <v>0.89688996817439648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1901</v>
      </c>
      <c r="G132" s="120">
        <f t="shared" si="65"/>
        <v>57030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3231.9427022921022</v>
      </c>
      <c r="N132" s="105">
        <f t="shared" si="59"/>
        <v>807.98567557302556</v>
      </c>
      <c r="O132" s="122">
        <f t="shared" si="60"/>
        <v>0</v>
      </c>
      <c r="P132" s="123">
        <f t="shared" si="61"/>
        <v>-92.01432442697444</v>
      </c>
      <c r="Q132" s="124">
        <f t="shared" si="62"/>
        <v>0.89776186174780614</v>
      </c>
      <c r="R132" s="303"/>
      <c r="S132" s="46">
        <v>0.93055555555555503</v>
      </c>
      <c r="T132" s="119">
        <v>0.95505787037036982</v>
      </c>
      <c r="U132" s="110">
        <v>15</v>
      </c>
      <c r="V132" s="111">
        <v>35.291467240155079</v>
      </c>
      <c r="W132" s="125"/>
      <c r="X132" s="126"/>
      <c r="Y132" s="294"/>
      <c r="Z132" s="295"/>
      <c r="AA132" s="171">
        <f t="shared" si="63"/>
        <v>-368.05729770789776</v>
      </c>
      <c r="AB132" s="109">
        <f t="shared" si="64"/>
        <v>0.89776186174780614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1737</v>
      </c>
      <c r="G133" s="120">
        <f t="shared" si="65"/>
        <v>43112.340000000004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3229.2331506730561</v>
      </c>
      <c r="N133" s="105">
        <f t="shared" si="59"/>
        <v>645.84663013461125</v>
      </c>
      <c r="O133" s="122">
        <f t="shared" si="60"/>
        <v>0</v>
      </c>
      <c r="P133" s="123">
        <f t="shared" si="61"/>
        <v>-74.153369865388754</v>
      </c>
      <c r="Q133" s="124">
        <f t="shared" si="62"/>
        <v>0.89700920852029342</v>
      </c>
      <c r="R133" s="303"/>
      <c r="S133" s="46">
        <v>0.96527777777777724</v>
      </c>
      <c r="T133" s="119">
        <v>0.98768518518518467</v>
      </c>
      <c r="U133" s="110">
        <v>14.716666666666676</v>
      </c>
      <c r="V133" s="111">
        <v>32.273916170555182</v>
      </c>
      <c r="W133" s="125"/>
      <c r="X133" s="126"/>
      <c r="Y133" s="294"/>
      <c r="Z133" s="295"/>
      <c r="AA133" s="171">
        <f t="shared" si="63"/>
        <v>-370.76684932694388</v>
      </c>
      <c r="AB133" s="109">
        <f t="shared" si="64"/>
        <v>0.89700920852029331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2831</v>
      </c>
      <c r="G134" s="120">
        <f t="shared" si="65"/>
        <v>51467.58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3229.4034114390852</v>
      </c>
      <c r="N134" s="105">
        <f t="shared" si="59"/>
        <v>1076.4678038130285</v>
      </c>
      <c r="O134" s="122">
        <f t="shared" si="60"/>
        <v>0</v>
      </c>
      <c r="P134" s="123">
        <f t="shared" si="61"/>
        <v>-123.53219618697153</v>
      </c>
      <c r="Q134" s="124">
        <f t="shared" si="62"/>
        <v>0.89705650317752372</v>
      </c>
      <c r="R134" s="303"/>
      <c r="S134" s="46">
        <v>0.99791666666666612</v>
      </c>
      <c r="T134" s="119">
        <v>1.0344328703703698</v>
      </c>
      <c r="U134" s="110">
        <v>14.733333333333292</v>
      </c>
      <c r="V134" s="111">
        <v>52.597950258653832</v>
      </c>
      <c r="W134" s="125"/>
      <c r="X134" s="126"/>
      <c r="Y134" s="294"/>
      <c r="Z134" s="295"/>
      <c r="AA134" s="171">
        <f t="shared" si="63"/>
        <v>-370.59658856091482</v>
      </c>
      <c r="AB134" s="109">
        <f t="shared" si="64"/>
        <v>0.89705650317752361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6410</v>
      </c>
      <c r="G135" s="120">
        <f t="shared" si="65"/>
        <v>106790.6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3230.7478723519926</v>
      </c>
      <c r="N135" s="105">
        <f t="shared" si="59"/>
        <v>646.14957447039853</v>
      </c>
      <c r="O135" s="122">
        <f t="shared" si="60"/>
        <v>0</v>
      </c>
      <c r="P135" s="123">
        <f t="shared" si="61"/>
        <v>-73.850425529601466</v>
      </c>
      <c r="Q135" s="124">
        <f t="shared" si="62"/>
        <v>0.89742996454222024</v>
      </c>
      <c r="R135" s="303"/>
      <c r="S135" s="46">
        <v>1.0444444444444441</v>
      </c>
      <c r="T135" s="119">
        <v>1.1271064814814811</v>
      </c>
      <c r="U135" s="110">
        <v>15</v>
      </c>
      <c r="V135" s="111">
        <v>119.04364413308744</v>
      </c>
      <c r="W135" s="125"/>
      <c r="X135" s="126"/>
      <c r="Y135" s="294"/>
      <c r="Z135" s="295"/>
      <c r="AA135" s="171">
        <f t="shared" si="63"/>
        <v>-369.25212764800744</v>
      </c>
      <c r="AB135" s="109">
        <f t="shared" si="64"/>
        <v>0.89742996454222013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3230.2666276473369</v>
      </c>
      <c r="N140" s="137">
        <f>M140/L140</f>
        <v>775.26399063536076</v>
      </c>
      <c r="O140" s="138">
        <f>L140-I140</f>
        <v>0</v>
      </c>
      <c r="P140" s="139">
        <f>N140-K140</f>
        <v>-88.736009364639131</v>
      </c>
      <c r="Q140" s="140">
        <f>N140/K140</f>
        <v>0.89729628545759355</v>
      </c>
      <c r="R140" s="304"/>
      <c r="S140" s="141">
        <v>0.7416666666666667</v>
      </c>
      <c r="T140" s="142">
        <v>1.1271064814814811</v>
      </c>
      <c r="U140" s="143"/>
      <c r="V140" s="165"/>
      <c r="W140" s="166"/>
      <c r="X140" s="137"/>
      <c r="Y140" s="290"/>
      <c r="Z140" s="291"/>
      <c r="AA140" s="173">
        <f>M140-J140</f>
        <v>-369.73337235266308</v>
      </c>
      <c r="AB140" s="140">
        <f>M140/J140</f>
        <v>0.89729628545759355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13" priority="1" operator="greaterThan">
      <formula>0</formula>
    </cfRule>
  </conditionalFormatting>
  <conditionalFormatting sqref="P5:P140 AA5:AA140">
    <cfRule type="cellIs" dxfId="412" priority="4" operator="lessThan">
      <formula>0</formula>
    </cfRule>
  </conditionalFormatting>
  <conditionalFormatting sqref="Q5:Q140 AB5:AB140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6 R5:R140 AC73:AC78">
    <cfRule type="cellIs" dxfId="409" priority="5" operator="lessThan">
      <formula>0.8</formula>
    </cfRule>
  </conditionalFormatting>
  <conditionalFormatting sqref="AC12:AC20">
    <cfRule type="cellIs" dxfId="408" priority="12" operator="lessThan">
      <formula>0.8</formula>
    </cfRule>
  </conditionalFormatting>
  <conditionalFormatting sqref="AC22">
    <cfRule type="cellIs" dxfId="407" priority="11" operator="lessThan">
      <formula>0.8</formula>
    </cfRule>
  </conditionalFormatting>
  <conditionalFormatting sqref="AC39">
    <cfRule type="cellIs" dxfId="406" priority="7" operator="lessThan">
      <formula>0.8</formula>
    </cfRule>
  </conditionalFormatting>
  <conditionalFormatting sqref="AC56:AC61">
    <cfRule type="cellIs" dxfId="405" priority="6" operator="lessThan">
      <formula>0.8</formula>
    </cfRule>
  </conditionalFormatting>
  <conditionalFormatting sqref="AC90">
    <cfRule type="cellIs" dxfId="404" priority="10" operator="lessThan">
      <formula>0.8</formula>
    </cfRule>
  </conditionalFormatting>
  <conditionalFormatting sqref="AC107">
    <cfRule type="cellIs" dxfId="403" priority="9" operator="lessThan">
      <formula>0.8</formula>
    </cfRule>
  </conditionalFormatting>
  <conditionalFormatting sqref="AC124:AC129">
    <cfRule type="cellIs" dxfId="402" priority="8" operator="lessThan">
      <formula>0.8</formula>
    </cfRule>
  </conditionalFormatting>
  <dataValidations count="1">
    <dataValidation type="list" allowBlank="1" showInputMessage="1" showErrorMessage="1" sqref="Y5:Z140" xr:uid="{B91579D1-6551-49D8-8DE7-1552A88CF7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3CED-9929-418D-AC93-6F261325010F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4" sqref="L44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92714</v>
      </c>
      <c r="E1" s="87" t="s">
        <v>3</v>
      </c>
      <c r="F1" s="88">
        <f>SUM(G5:G140)</f>
        <v>4442347.43</v>
      </c>
      <c r="G1" s="89" t="s">
        <v>84</v>
      </c>
      <c r="H1" s="90">
        <f>L21+L38+L55+L72+L89+L106+L123+L140</f>
        <v>138.80357142857144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46252</v>
      </c>
      <c r="B2" s="348"/>
      <c r="C2" s="91" t="s">
        <v>40</v>
      </c>
      <c r="D2" s="92">
        <f>AVERAGE(N21,N38,N55,N72,N89,N106,N123,N140)</f>
        <v>205.21794433477723</v>
      </c>
      <c r="E2" s="92" t="s">
        <v>91</v>
      </c>
      <c r="F2" s="93">
        <f>F1/D1</f>
        <v>47.914526716569235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3744</v>
      </c>
      <c r="G5" s="147">
        <f t="shared" ref="G5:G8" si="0">E5*F5</f>
        <v>73756.800000000003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1083.567288176848</v>
      </c>
      <c r="N5" s="151">
        <f>M5/L5</f>
        <v>83.351329859757541</v>
      </c>
      <c r="O5" s="153">
        <f>L5-I5</f>
        <v>0</v>
      </c>
      <c r="P5" s="154">
        <f>N5-K5</f>
        <v>-8.9563624479347652</v>
      </c>
      <c r="Q5" s="155">
        <f>N5/K5</f>
        <v>0.90297274014737339</v>
      </c>
      <c r="R5" s="302">
        <f>Q21</f>
        <v>0.90259084504261378</v>
      </c>
      <c r="S5" s="156">
        <v>0.16666666666666666</v>
      </c>
      <c r="T5" s="157">
        <v>0.31062499999999998</v>
      </c>
      <c r="U5" s="158"/>
      <c r="V5" s="159">
        <v>207.31522855213464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-116.43271182315198</v>
      </c>
      <c r="AF5" s="131">
        <f>M5/J5</f>
        <v>0.90297274014737339</v>
      </c>
      <c r="AG5" s="381">
        <f>AF21</f>
        <v>0.90259084504261389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4202</v>
      </c>
      <c r="G6" s="102">
        <f t="shared" si="0"/>
        <v>237118.86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1805.9548219448366</v>
      </c>
      <c r="N6" s="105">
        <f>M6/L6</f>
        <v>75.248117581034862</v>
      </c>
      <c r="O6" s="107">
        <f>L6-I6</f>
        <v>0</v>
      </c>
      <c r="P6" s="108">
        <f>N6-K6</f>
        <v>-8.0852157522984669</v>
      </c>
      <c r="Q6" s="109">
        <f>N6/K6</f>
        <v>0.90297741097241835</v>
      </c>
      <c r="R6" s="303"/>
      <c r="S6" s="46">
        <v>0.31388888888888888</v>
      </c>
      <c r="T6" s="47">
        <v>0.41083333333333333</v>
      </c>
      <c r="U6" s="110">
        <v>4.7000000000000153</v>
      </c>
      <c r="V6" s="111">
        <v>139.60482119286431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-194.04517805516343</v>
      </c>
      <c r="AF6" s="109">
        <f>M6/J6</f>
        <v>0.90297741097241824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797</v>
      </c>
      <c r="G7" s="102">
        <f t="shared" si="0"/>
        <v>61647.95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1804.2216040393489</v>
      </c>
      <c r="N7" s="105">
        <f>M7/L7</f>
        <v>72.16886416157395</v>
      </c>
      <c r="O7" s="107">
        <f>L7-I7</f>
        <v>0</v>
      </c>
      <c r="P7" s="108">
        <f>N7-K7</f>
        <v>-7.8311358384260501</v>
      </c>
      <c r="Q7" s="109">
        <f>N7/K7</f>
        <v>0.90211080201967442</v>
      </c>
      <c r="R7" s="303"/>
      <c r="S7" s="46">
        <v>0.4145833333333333</v>
      </c>
      <c r="T7" s="47">
        <v>0.43298611111111107</v>
      </c>
      <c r="U7" s="110">
        <v>5.3999999999999648</v>
      </c>
      <c r="V7" s="111">
        <v>26.5045047088113</v>
      </c>
      <c r="W7" s="112">
        <v>0.43298611111111107</v>
      </c>
      <c r="X7" s="115">
        <v>0.47152777777777771</v>
      </c>
      <c r="Y7" s="12"/>
      <c r="Z7" s="197"/>
      <c r="AA7" s="294"/>
      <c r="AB7" s="295"/>
      <c r="AC7" s="12">
        <v>1</v>
      </c>
      <c r="AD7" s="197"/>
      <c r="AE7" s="116">
        <f>M7-J7</f>
        <v>-195.7783959606511</v>
      </c>
      <c r="AF7" s="109">
        <f>M7/J7</f>
        <v>0.90211080201967442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4665</v>
      </c>
      <c r="G8" s="102">
        <f t="shared" si="0"/>
        <v>277660.79999999999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1804.9103701457857</v>
      </c>
      <c r="N8" s="105">
        <f>M8/L8</f>
        <v>75.204598756074404</v>
      </c>
      <c r="O8" s="107">
        <f>L8-I8</f>
        <v>0</v>
      </c>
      <c r="P8" s="108">
        <f>N8-K8</f>
        <v>-8.1287345772589248</v>
      </c>
      <c r="Q8" s="109">
        <f>N8/K8</f>
        <v>0.90245518507289291</v>
      </c>
      <c r="R8" s="303"/>
      <c r="S8" s="46">
        <v>0.47152777777777771</v>
      </c>
      <c r="T8" s="47">
        <v>0.57921296296296287</v>
      </c>
      <c r="U8" s="110">
        <v>55.499999999999964</v>
      </c>
      <c r="V8" s="111">
        <v>155.07695264523966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-195.08962985421431</v>
      </c>
      <c r="AF8" s="109">
        <f>M8/J8</f>
        <v>0.9024551850728928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1624.6635210767049</v>
      </c>
      <c r="N21" s="137">
        <f t="shared" ref="N21:N27" si="5">M21/L21</f>
        <v>75.565745166358369</v>
      </c>
      <c r="O21" s="138">
        <f t="shared" ref="O21:O27" si="6">L21-I21</f>
        <v>0</v>
      </c>
      <c r="P21" s="139">
        <f t="shared" ref="P21:P27" si="7">N21-K21</f>
        <v>-8.1551850661997776</v>
      </c>
      <c r="Q21" s="140">
        <f t="shared" ref="Q21:Q27" si="8">N21/K21</f>
        <v>0.90259084504261378</v>
      </c>
      <c r="R21" s="304"/>
      <c r="S21" s="141">
        <v>0.16666666666666666</v>
      </c>
      <c r="T21" s="142">
        <v>0.57921296296296287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-175.33647892329509</v>
      </c>
      <c r="AF21" s="140">
        <f t="shared" ref="AF21:AF27" si="10">M21/J21</f>
        <v>0.90259084504261389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2381</v>
      </c>
      <c r="G22" s="147">
        <f t="shared" ref="G22:G27" si="11">E22*F22</f>
        <v>86787.450000000012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1895.7983422374971</v>
      </c>
      <c r="N22" s="151">
        <f t="shared" si="5"/>
        <v>94.789917111874857</v>
      </c>
      <c r="O22" s="153">
        <f t="shared" si="6"/>
        <v>0</v>
      </c>
      <c r="P22" s="154">
        <f t="shared" si="7"/>
        <v>-10.210082888125143</v>
      </c>
      <c r="Q22" s="155">
        <f t="shared" si="8"/>
        <v>0.90276111535118908</v>
      </c>
      <c r="R22" s="302">
        <f>Q38</f>
        <v>0.90307687819737292</v>
      </c>
      <c r="S22" s="156">
        <v>0.16666666666666666</v>
      </c>
      <c r="T22" s="157">
        <v>0.21899305555555554</v>
      </c>
      <c r="U22" s="158"/>
      <c r="V22" s="159">
        <v>75.356116110635966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-204.20165776250292</v>
      </c>
      <c r="AF22" s="155">
        <f t="shared" si="10"/>
        <v>0.90276111535118908</v>
      </c>
      <c r="AG22" s="374">
        <f>AF38</f>
        <v>0.91054032347173119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1192</v>
      </c>
      <c r="G23" s="102">
        <f t="shared" si="11"/>
        <v>61316.479999999996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 t="shared" si="12"/>
        <v>1805.170915441809</v>
      </c>
      <c r="N23" s="105">
        <f t="shared" si="5"/>
        <v>95.008995549568894</v>
      </c>
      <c r="O23" s="107">
        <f t="shared" si="6"/>
        <v>0</v>
      </c>
      <c r="P23" s="108">
        <f t="shared" si="7"/>
        <v>-10.254162345167941</v>
      </c>
      <c r="Q23" s="109">
        <f t="shared" si="8"/>
        <v>0.90258545772090459</v>
      </c>
      <c r="R23" s="303"/>
      <c r="S23" s="46">
        <v>0.22222222222222221</v>
      </c>
      <c r="T23" s="47">
        <v>0.24973379629629627</v>
      </c>
      <c r="U23" s="110">
        <v>4.6500000000000075</v>
      </c>
      <c r="V23" s="111">
        <v>39.619517126164055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-194.82908455819097</v>
      </c>
      <c r="AF23" s="109">
        <f t="shared" si="10"/>
        <v>0.90258545772090448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1831</v>
      </c>
      <c r="G24" s="102">
        <f t="shared" si="11"/>
        <v>79245.680000000008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 t="shared" si="12"/>
        <v>1624.4249246155496</v>
      </c>
      <c r="N24" s="105">
        <f t="shared" si="5"/>
        <v>77.353567838835687</v>
      </c>
      <c r="O24" s="107">
        <f t="shared" si="6"/>
        <v>0</v>
      </c>
      <c r="P24" s="108">
        <f t="shared" si="7"/>
        <v>-8.3607178754500211</v>
      </c>
      <c r="Q24" s="109">
        <f t="shared" si="8"/>
        <v>0.90245829145308309</v>
      </c>
      <c r="R24" s="303"/>
      <c r="S24" s="46">
        <v>0.25347222222222221</v>
      </c>
      <c r="T24" s="47">
        <v>0.3004282407407407</v>
      </c>
      <c r="U24" s="110">
        <v>5.3833333333333488</v>
      </c>
      <c r="V24" s="111">
        <v>67.630087629934891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-175.57507538445043</v>
      </c>
      <c r="AF24" s="109">
        <f t="shared" si="10"/>
        <v>0.90245829145308309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3252</v>
      </c>
      <c r="G25" s="102">
        <f t="shared" si="11"/>
        <v>198664.68000000002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 t="shared" si="12"/>
        <v>1800.979693275573</v>
      </c>
      <c r="N25" s="105">
        <f t="shared" si="5"/>
        <v>90.048984663778654</v>
      </c>
      <c r="O25" s="107">
        <f t="shared" si="6"/>
        <v>0</v>
      </c>
      <c r="P25" s="108">
        <f t="shared" si="7"/>
        <v>-9.9510153362213458</v>
      </c>
      <c r="Q25" s="109">
        <f t="shared" si="8"/>
        <v>0.90048984663778653</v>
      </c>
      <c r="R25" s="303"/>
      <c r="S25" s="46">
        <v>0.30416666666666664</v>
      </c>
      <c r="T25" s="47">
        <v>0.3793981481481481</v>
      </c>
      <c r="U25" s="110">
        <v>5.3833333333333488</v>
      </c>
      <c r="V25" s="111">
        <v>108.34103278817156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-199.02030672442697</v>
      </c>
      <c r="AF25" s="109">
        <f t="shared" si="10"/>
        <v>0.90048984663778653</v>
      </c>
      <c r="AG25" s="375"/>
    </row>
    <row r="26" spans="1:33" ht="15.75" customHeight="1">
      <c r="A26" s="298"/>
      <c r="B26" s="162" t="s">
        <v>173</v>
      </c>
      <c r="C26" s="292" t="s">
        <v>180</v>
      </c>
      <c r="D26" s="293"/>
      <c r="E26" s="100">
        <v>53.76</v>
      </c>
      <c r="F26" s="110">
        <v>3304</v>
      </c>
      <c r="G26" s="102">
        <f t="shared" si="11"/>
        <v>177623.03999999998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1801.748213901225</v>
      </c>
      <c r="N26" s="105">
        <f t="shared" si="5"/>
        <v>90.087410695061251</v>
      </c>
      <c r="O26" s="107">
        <f t="shared" si="6"/>
        <v>0</v>
      </c>
      <c r="P26" s="108">
        <f t="shared" si="7"/>
        <v>-9.9125893049387486</v>
      </c>
      <c r="Q26" s="109">
        <f t="shared" si="8"/>
        <v>0.90087410695061254</v>
      </c>
      <c r="R26" s="303"/>
      <c r="S26" s="46">
        <v>0.38263888888888886</v>
      </c>
      <c r="T26" s="47">
        <v>0.45903935185185185</v>
      </c>
      <c r="U26" s="110">
        <v>4.6666666666667034</v>
      </c>
      <c r="V26" s="111">
        <v>110.02647232865128</v>
      </c>
      <c r="W26" s="112">
        <v>0.45903935185185185</v>
      </c>
      <c r="X26" s="115">
        <v>0.49722222222222218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-198.25178609877503</v>
      </c>
      <c r="AF26" s="109">
        <f t="shared" si="10"/>
        <v>0.90087410695061254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2573</v>
      </c>
      <c r="G27" s="120">
        <f t="shared" si="11"/>
        <v>77112.81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0.49722222222222218</v>
      </c>
      <c r="T27" s="119">
        <v>0.53803240740740732</v>
      </c>
      <c r="U27" s="110">
        <v>54.98333333333327</v>
      </c>
      <c r="V27" s="111">
        <v>58.774828861148741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20.166666666666668</v>
      </c>
      <c r="J38" s="136">
        <f t="shared" si="13"/>
        <v>2115</v>
      </c>
      <c r="K38" s="137">
        <f t="shared" ref="K38" si="14">J38/I38</f>
        <v>104.87603305785123</v>
      </c>
      <c r="L38" s="135">
        <f t="shared" ref="L38:M38" si="15">AVERAGE(L22:L37)</f>
        <v>20.333333333333332</v>
      </c>
      <c r="M38" s="136">
        <f t="shared" si="15"/>
        <v>1925.7927841427115</v>
      </c>
      <c r="N38" s="137">
        <f t="shared" ref="N38:N45" si="16">M38/L38</f>
        <v>94.711120531608771</v>
      </c>
      <c r="O38" s="138">
        <f t="shared" ref="O38:O45" si="17">L38-I38</f>
        <v>0.1666666666666643</v>
      </c>
      <c r="P38" s="139">
        <f t="shared" ref="P38:P45" si="18">N38-K38</f>
        <v>-10.16491252624246</v>
      </c>
      <c r="Q38" s="140">
        <f t="shared" ref="Q38:Q45" si="19">N38/K38</f>
        <v>0.90307687819737292</v>
      </c>
      <c r="R38" s="304"/>
      <c r="S38" s="141">
        <v>0.16666666666666666</v>
      </c>
      <c r="T38" s="142">
        <v>0.53803240740740732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7</v>
      </c>
      <c r="AD38" s="179">
        <f>SUM(AD22:AD37)</f>
        <v>0</v>
      </c>
      <c r="AE38" s="167">
        <f t="shared" ref="AE38:AE45" si="20">M38-J38</f>
        <v>-189.20721585728847</v>
      </c>
      <c r="AF38" s="140">
        <f t="shared" ref="AF38:AF45" si="21">M38/J38</f>
        <v>0.91054032347173119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181</v>
      </c>
      <c r="D39" s="301"/>
      <c r="E39" s="146">
        <v>71.55</v>
      </c>
      <c r="F39" s="96">
        <v>2799</v>
      </c>
      <c r="G39" s="147">
        <f t="shared" ref="G39:G45" si="22">E39*F39</f>
        <v>200268.44999999998</v>
      </c>
      <c r="H39" s="148"/>
      <c r="I39" s="149">
        <v>22</v>
      </c>
      <c r="J39" s="150">
        <v>2000</v>
      </c>
      <c r="K39" s="151">
        <f>J39/I39</f>
        <v>90.909090909090907</v>
      </c>
      <c r="L39" s="152">
        <v>22</v>
      </c>
      <c r="M39" s="150">
        <f t="shared" ref="M39:M45" si="23">F39/V39*60</f>
        <v>1800.6138067243462</v>
      </c>
      <c r="N39" s="151">
        <f t="shared" si="16"/>
        <v>81.846082123833924</v>
      </c>
      <c r="O39" s="153">
        <f t="shared" si="17"/>
        <v>0</v>
      </c>
      <c r="P39" s="154">
        <f t="shared" si="18"/>
        <v>-9.0630087852569829</v>
      </c>
      <c r="Q39" s="155">
        <f t="shared" si="19"/>
        <v>0.90030690336217323</v>
      </c>
      <c r="R39" s="302">
        <f>Q55</f>
        <v>0.86660394139902919</v>
      </c>
      <c r="S39" s="156">
        <v>0.16666666666666666</v>
      </c>
      <c r="T39" s="157">
        <v>0.23143518518518519</v>
      </c>
      <c r="U39" s="158"/>
      <c r="V39" s="159">
        <v>93.268195197011352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-199.3861932756538</v>
      </c>
      <c r="AF39" s="155">
        <f t="shared" si="21"/>
        <v>0.90030690336217312</v>
      </c>
      <c r="AG39" s="307">
        <f>AF55</f>
        <v>0.86660394139902919</v>
      </c>
    </row>
    <row r="40" spans="1:33" ht="15.75" customHeight="1">
      <c r="A40" s="311"/>
      <c r="B40" s="162" t="s">
        <v>173</v>
      </c>
      <c r="C40" s="292" t="s">
        <v>179</v>
      </c>
      <c r="D40" s="293"/>
      <c r="E40" s="100">
        <v>59.54</v>
      </c>
      <c r="F40" s="101">
        <v>2767</v>
      </c>
      <c r="G40" s="102">
        <f t="shared" si="22"/>
        <v>164747.18</v>
      </c>
      <c r="H40" s="26"/>
      <c r="I40" s="103">
        <v>23</v>
      </c>
      <c r="J40" s="104">
        <v>2000</v>
      </c>
      <c r="K40" s="105">
        <f t="shared" si="1"/>
        <v>86.956521739130437</v>
      </c>
      <c r="L40" s="106">
        <v>23</v>
      </c>
      <c r="M40" s="104">
        <f t="shared" si="23"/>
        <v>1801.9796769384905</v>
      </c>
      <c r="N40" s="105">
        <f t="shared" si="16"/>
        <v>78.346942475586545</v>
      </c>
      <c r="O40" s="107">
        <f t="shared" si="17"/>
        <v>0</v>
      </c>
      <c r="P40" s="108">
        <f t="shared" si="18"/>
        <v>-8.6095792635438926</v>
      </c>
      <c r="Q40" s="109">
        <f t="shared" si="19"/>
        <v>0.90098983846924519</v>
      </c>
      <c r="R40" s="303"/>
      <c r="S40" s="46">
        <v>0.23541666666666669</v>
      </c>
      <c r="T40" s="47">
        <v>0.2993865740740741</v>
      </c>
      <c r="U40" s="110">
        <v>5.7333333333333636</v>
      </c>
      <c r="V40" s="111">
        <v>92.132004663927745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-198.02032306150954</v>
      </c>
      <c r="AF40" s="109">
        <f t="shared" si="21"/>
        <v>0.90098983846924519</v>
      </c>
      <c r="AG40" s="308"/>
    </row>
    <row r="41" spans="1:33" ht="15.75" customHeight="1">
      <c r="A41" s="311"/>
      <c r="B41" s="162" t="s">
        <v>173</v>
      </c>
      <c r="C41" s="292" t="s">
        <v>175</v>
      </c>
      <c r="D41" s="293"/>
      <c r="E41" s="100">
        <v>58.67</v>
      </c>
      <c r="F41" s="101">
        <v>3756</v>
      </c>
      <c r="G41" s="102">
        <f t="shared" si="22"/>
        <v>220364.52000000002</v>
      </c>
      <c r="H41" s="26"/>
      <c r="I41" s="103">
        <v>23</v>
      </c>
      <c r="J41" s="104">
        <v>2000</v>
      </c>
      <c r="K41" s="105">
        <f t="shared" si="1"/>
        <v>86.956521739130437</v>
      </c>
      <c r="L41" s="106">
        <v>23</v>
      </c>
      <c r="M41" s="104">
        <f t="shared" si="23"/>
        <v>1800.2615804078903</v>
      </c>
      <c r="N41" s="105">
        <f t="shared" si="16"/>
        <v>78.272242626430014</v>
      </c>
      <c r="O41" s="107">
        <f t="shared" si="17"/>
        <v>0</v>
      </c>
      <c r="P41" s="108">
        <f t="shared" si="18"/>
        <v>-8.6842791127004233</v>
      </c>
      <c r="Q41" s="109">
        <f t="shared" si="19"/>
        <v>0.90013079020394515</v>
      </c>
      <c r="R41" s="303"/>
      <c r="S41" s="46">
        <v>0.30277777777777781</v>
      </c>
      <c r="T41" s="47">
        <v>0.38969907407407411</v>
      </c>
      <c r="U41" s="110">
        <v>4.8833333333333506</v>
      </c>
      <c r="V41" s="111">
        <v>125.18180827307306</v>
      </c>
      <c r="W41" s="112"/>
      <c r="X41" s="115"/>
      <c r="Y41" s="12"/>
      <c r="Z41" s="197"/>
      <c r="AA41" s="294"/>
      <c r="AB41" s="295"/>
      <c r="AC41" s="12">
        <v>3</v>
      </c>
      <c r="AD41" s="197"/>
      <c r="AE41" s="116">
        <f t="shared" si="20"/>
        <v>-199.73841959210972</v>
      </c>
      <c r="AF41" s="109">
        <f t="shared" si="21"/>
        <v>0.90013079020394515</v>
      </c>
      <c r="AG41" s="308"/>
    </row>
    <row r="42" spans="1:33" ht="15.75" customHeight="1">
      <c r="A42" s="311"/>
      <c r="B42" s="162" t="s">
        <v>173</v>
      </c>
      <c r="C42" s="292" t="s">
        <v>225</v>
      </c>
      <c r="D42" s="293"/>
      <c r="E42" s="100">
        <v>63.92</v>
      </c>
      <c r="F42" s="101">
        <v>1888</v>
      </c>
      <c r="G42" s="102">
        <f t="shared" si="22"/>
        <v>120680.96000000001</v>
      </c>
      <c r="H42" s="26"/>
      <c r="I42" s="103">
        <v>24</v>
      </c>
      <c r="J42" s="104">
        <v>2000</v>
      </c>
      <c r="K42" s="105">
        <f t="shared" si="1"/>
        <v>83.333333333333329</v>
      </c>
      <c r="L42" s="106">
        <v>24</v>
      </c>
      <c r="M42" s="104">
        <f t="shared" si="23"/>
        <v>1805.3665741879893</v>
      </c>
      <c r="N42" s="105">
        <f t="shared" si="16"/>
        <v>75.223607257832882</v>
      </c>
      <c r="O42" s="107">
        <f t="shared" si="17"/>
        <v>0</v>
      </c>
      <c r="P42" s="108">
        <f t="shared" si="18"/>
        <v>-8.109726075500447</v>
      </c>
      <c r="Q42" s="109">
        <f t="shared" si="19"/>
        <v>0.90268328709399459</v>
      </c>
      <c r="R42" s="303"/>
      <c r="S42" s="46">
        <v>0.39375000000000004</v>
      </c>
      <c r="T42" s="47">
        <v>0.43731481481481488</v>
      </c>
      <c r="U42" s="110">
        <v>5.8333333333333393</v>
      </c>
      <c r="V42" s="111">
        <v>62.746259745586926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-194.63342581201073</v>
      </c>
      <c r="AF42" s="109">
        <f t="shared" si="21"/>
        <v>0.90268328709399459</v>
      </c>
      <c r="AG42" s="308"/>
    </row>
    <row r="43" spans="1:33" ht="15.75" customHeight="1">
      <c r="A43" s="311"/>
      <c r="B43" s="162" t="s">
        <v>173</v>
      </c>
      <c r="C43" s="292" t="s">
        <v>252</v>
      </c>
      <c r="D43" s="293"/>
      <c r="E43" s="100">
        <v>69.260000000000005</v>
      </c>
      <c r="F43" s="101">
        <v>1546</v>
      </c>
      <c r="G43" s="102">
        <f t="shared" si="22"/>
        <v>107075.96</v>
      </c>
      <c r="H43" s="13">
        <v>2</v>
      </c>
      <c r="I43" s="103">
        <v>24</v>
      </c>
      <c r="J43" s="104">
        <v>2000</v>
      </c>
      <c r="K43" s="105">
        <f t="shared" si="1"/>
        <v>83.333333333333329</v>
      </c>
      <c r="L43" s="106">
        <v>24</v>
      </c>
      <c r="M43" s="104">
        <f t="shared" si="23"/>
        <v>1640.0000000000002</v>
      </c>
      <c r="N43" s="105">
        <f t="shared" si="16"/>
        <v>68.333333333333343</v>
      </c>
      <c r="O43" s="107">
        <f t="shared" si="17"/>
        <v>0</v>
      </c>
      <c r="P43" s="108">
        <f t="shared" si="18"/>
        <v>-14.999999999999986</v>
      </c>
      <c r="Q43" s="109">
        <f t="shared" si="19"/>
        <v>0.82000000000000017</v>
      </c>
      <c r="R43" s="303"/>
      <c r="S43" s="46">
        <v>0.44097222222222227</v>
      </c>
      <c r="T43" s="47">
        <v>0.48024305555555558</v>
      </c>
      <c r="U43" s="110">
        <v>5.2666666666666373</v>
      </c>
      <c r="V43" s="111">
        <v>56.560975609756092</v>
      </c>
      <c r="W43" s="112">
        <v>0.48024305555555558</v>
      </c>
      <c r="X43" s="115">
        <v>0.51944444444444449</v>
      </c>
      <c r="Y43" s="12"/>
      <c r="Z43" s="197"/>
      <c r="AA43" s="294"/>
      <c r="AB43" s="295"/>
      <c r="AC43" s="12">
        <v>1</v>
      </c>
      <c r="AD43" s="197"/>
      <c r="AE43" s="116">
        <f t="shared" si="20"/>
        <v>-359.99999999999977</v>
      </c>
      <c r="AF43" s="109">
        <f t="shared" si="21"/>
        <v>0.82000000000000006</v>
      </c>
      <c r="AG43" s="308"/>
    </row>
    <row r="44" spans="1:33" ht="15.75" customHeight="1">
      <c r="A44" s="311"/>
      <c r="B44" s="162" t="s">
        <v>173</v>
      </c>
      <c r="C44" s="292" t="s">
        <v>253</v>
      </c>
      <c r="D44" s="293"/>
      <c r="E44" s="100">
        <v>69.16</v>
      </c>
      <c r="F44" s="101">
        <v>5601</v>
      </c>
      <c r="G44" s="120">
        <f t="shared" si="22"/>
        <v>387365.16</v>
      </c>
      <c r="H44" s="121"/>
      <c r="I44" s="103">
        <v>24</v>
      </c>
      <c r="J44" s="104">
        <v>2000</v>
      </c>
      <c r="K44" s="105">
        <f t="shared" si="1"/>
        <v>83.333333333333329</v>
      </c>
      <c r="L44" s="106">
        <v>24</v>
      </c>
      <c r="M44" s="104">
        <f t="shared" si="23"/>
        <v>1640.0000000000002</v>
      </c>
      <c r="N44" s="105">
        <f t="shared" si="16"/>
        <v>68.333333333333343</v>
      </c>
      <c r="O44" s="107">
        <f t="shared" si="17"/>
        <v>0</v>
      </c>
      <c r="P44" s="108">
        <f t="shared" si="18"/>
        <v>-14.999999999999986</v>
      </c>
      <c r="Q44" s="109">
        <f t="shared" si="19"/>
        <v>0.82000000000000017</v>
      </c>
      <c r="R44" s="303"/>
      <c r="S44" s="46">
        <v>0.51944444444444449</v>
      </c>
      <c r="T44" s="119">
        <v>0.66173611111111119</v>
      </c>
      <c r="U44" s="110">
        <v>56.450000000000031</v>
      </c>
      <c r="V44" s="111">
        <v>204.91463414634146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-359.99999999999977</v>
      </c>
      <c r="AF44" s="109">
        <f t="shared" si="21"/>
        <v>0.82000000000000006</v>
      </c>
      <c r="AG44" s="308"/>
    </row>
    <row r="45" spans="1:33" ht="15.75" customHeight="1">
      <c r="A45" s="311"/>
      <c r="B45" s="162" t="s">
        <v>173</v>
      </c>
      <c r="C45" s="292" t="s">
        <v>252</v>
      </c>
      <c r="D45" s="293"/>
      <c r="E45" s="100">
        <v>69.260000000000005</v>
      </c>
      <c r="F45" s="101">
        <v>4034</v>
      </c>
      <c r="G45" s="120">
        <f t="shared" si="22"/>
        <v>279394.84000000003</v>
      </c>
      <c r="H45" s="61"/>
      <c r="I45" s="103">
        <v>24</v>
      </c>
      <c r="J45" s="104">
        <v>2000</v>
      </c>
      <c r="K45" s="105">
        <f t="shared" si="1"/>
        <v>83.333333333333329</v>
      </c>
      <c r="L45" s="106">
        <v>24</v>
      </c>
      <c r="M45" s="104">
        <f t="shared" si="23"/>
        <v>1644.2335413276903</v>
      </c>
      <c r="N45" s="105">
        <f t="shared" si="16"/>
        <v>68.509730888653763</v>
      </c>
      <c r="O45" s="122">
        <f t="shared" si="17"/>
        <v>0</v>
      </c>
      <c r="P45" s="123">
        <f t="shared" si="18"/>
        <v>-14.823602444679565</v>
      </c>
      <c r="Q45" s="124">
        <f t="shared" si="19"/>
        <v>0.82211677066384525</v>
      </c>
      <c r="R45" s="303"/>
      <c r="S45" s="118">
        <v>0.66527777777777786</v>
      </c>
      <c r="T45" s="119">
        <v>0.76750000000000007</v>
      </c>
      <c r="U45" s="110">
        <v>5.0999999999999979</v>
      </c>
      <c r="V45" s="111">
        <v>147.205365853659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-355.76645867230968</v>
      </c>
      <c r="AF45" s="109">
        <f t="shared" si="21"/>
        <v>0.82211677066384514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23.428571428571427</v>
      </c>
      <c r="J55" s="136">
        <f t="shared" si="24"/>
        <v>2000</v>
      </c>
      <c r="K55" s="137">
        <f t="shared" ref="K55" si="25">J55/I55</f>
        <v>85.365853658536594</v>
      </c>
      <c r="L55" s="135">
        <f t="shared" ref="L55:M55" si="26">AVERAGE(L39:L54)</f>
        <v>23.428571428571427</v>
      </c>
      <c r="M55" s="136">
        <f t="shared" si="26"/>
        <v>1733.2078827980583</v>
      </c>
      <c r="N55" s="137">
        <f t="shared" ref="N55:N63" si="27">M55/L55</f>
        <v>73.97838524138055</v>
      </c>
      <c r="O55" s="138">
        <f t="shared" ref="O55:O63" si="28">L55-I55</f>
        <v>0</v>
      </c>
      <c r="P55" s="139">
        <f t="shared" ref="P55:P63" si="29">N55-K55</f>
        <v>-11.387468417156043</v>
      </c>
      <c r="Q55" s="140">
        <f t="shared" ref="Q55:Q63" si="30">N55/K55</f>
        <v>0.86660394139902919</v>
      </c>
      <c r="R55" s="304"/>
      <c r="S55" s="141">
        <v>0.16666666666666666</v>
      </c>
      <c r="T55" s="142">
        <v>0.76750000000000007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14</v>
      </c>
      <c r="AD55" s="190">
        <f>SUM(AD39:AD54)</f>
        <v>0</v>
      </c>
      <c r="AE55" s="167">
        <f t="shared" ref="AE55:AE63" si="31">M55-J55</f>
        <v>-266.79211720194166</v>
      </c>
      <c r="AF55" s="140">
        <f t="shared" ref="AF55:AF63" si="32">M55/J55</f>
        <v>0.86660394139902919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2144</v>
      </c>
      <c r="G56" s="147">
        <f t="shared" ref="G56:G63" si="33">E56*F56</f>
        <v>61875.839999999997</v>
      </c>
      <c r="H56" s="148"/>
      <c r="I56" s="149">
        <v>18</v>
      </c>
      <c r="J56" s="150">
        <v>3600</v>
      </c>
      <c r="K56" s="151">
        <f>J56/I56</f>
        <v>200</v>
      </c>
      <c r="L56" s="152">
        <v>18</v>
      </c>
      <c r="M56" s="150">
        <f t="shared" ref="M56:M63" si="34">F56/V56*60</f>
        <v>3191.5236154694426</v>
      </c>
      <c r="N56" s="151">
        <f t="shared" si="27"/>
        <v>177.30686752608014</v>
      </c>
      <c r="O56" s="153">
        <f t="shared" si="28"/>
        <v>0</v>
      </c>
      <c r="P56" s="154">
        <f t="shared" si="29"/>
        <v>-22.69313247391986</v>
      </c>
      <c r="Q56" s="155">
        <f t="shared" si="30"/>
        <v>0.88653433763040068</v>
      </c>
      <c r="R56" s="302">
        <f>Q72</f>
        <v>0.88867495956204079</v>
      </c>
      <c r="S56" s="156">
        <v>0.16666666666666666</v>
      </c>
      <c r="T56" s="157">
        <v>0.19465277777777776</v>
      </c>
      <c r="U56" s="158"/>
      <c r="V56" s="159">
        <v>40.306767393628789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-408.47638453055743</v>
      </c>
      <c r="AF56" s="155">
        <f t="shared" si="32"/>
        <v>0.88653433763040068</v>
      </c>
      <c r="AG56" s="307">
        <f>AF72</f>
        <v>0.8997144000534949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2463</v>
      </c>
      <c r="G57" s="102">
        <f t="shared" si="33"/>
        <v>88397.07</v>
      </c>
      <c r="H57" s="26"/>
      <c r="I57" s="103">
        <v>18</v>
      </c>
      <c r="J57" s="104">
        <v>3600</v>
      </c>
      <c r="K57" s="105">
        <f t="shared" ref="K57:K91" si="35">J57/I57</f>
        <v>200</v>
      </c>
      <c r="L57" s="106">
        <v>18</v>
      </c>
      <c r="M57" s="104">
        <f t="shared" si="34"/>
        <v>3192.38850192789</v>
      </c>
      <c r="N57" s="105">
        <f t="shared" si="27"/>
        <v>177.35491677377166</v>
      </c>
      <c r="O57" s="107">
        <f t="shared" si="28"/>
        <v>0</v>
      </c>
      <c r="P57" s="108">
        <f t="shared" si="29"/>
        <v>-22.645083226228337</v>
      </c>
      <c r="Q57" s="109">
        <f t="shared" si="30"/>
        <v>0.88677458386885832</v>
      </c>
      <c r="R57" s="303"/>
      <c r="S57" s="46">
        <v>0.1986111111111111</v>
      </c>
      <c r="T57" s="47">
        <v>0.23075231481481481</v>
      </c>
      <c r="U57" s="110">
        <v>5.7000000000000117</v>
      </c>
      <c r="V57" s="111">
        <v>46.291358307660659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-407.61149807210995</v>
      </c>
      <c r="AF57" s="109">
        <f t="shared" si="32"/>
        <v>0.88677458386885832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1607</v>
      </c>
      <c r="G58" s="102">
        <f t="shared" si="33"/>
        <v>59025.109999999993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3192.1565886142121</v>
      </c>
      <c r="N58" s="105">
        <f t="shared" si="27"/>
        <v>152.00745660067676</v>
      </c>
      <c r="O58" s="107">
        <f t="shared" si="28"/>
        <v>0</v>
      </c>
      <c r="P58" s="108">
        <f t="shared" si="29"/>
        <v>-19.421114827894655</v>
      </c>
      <c r="Q58" s="109">
        <f t="shared" si="30"/>
        <v>0.88671016350394782</v>
      </c>
      <c r="R58" s="303"/>
      <c r="S58" s="46">
        <v>0.23402777777777775</v>
      </c>
      <c r="T58" s="47">
        <v>0.25499999999999995</v>
      </c>
      <c r="U58" s="110">
        <v>4.7166666666666313</v>
      </c>
      <c r="V58" s="111">
        <v>30.205285149203199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-407.84341138578793</v>
      </c>
      <c r="AF58" s="109">
        <f t="shared" si="32"/>
        <v>0.88671016350394782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1381</v>
      </c>
      <c r="G59" s="102">
        <f t="shared" si="33"/>
        <v>60708.76</v>
      </c>
      <c r="H59" s="26"/>
      <c r="I59" s="103">
        <v>23</v>
      </c>
      <c r="J59" s="104">
        <v>3600</v>
      </c>
      <c r="K59" s="105">
        <f t="shared" si="35"/>
        <v>156.52173913043478</v>
      </c>
      <c r="L59" s="106">
        <v>23</v>
      </c>
      <c r="M59" s="104">
        <f t="shared" si="34"/>
        <v>3267.7170040511478</v>
      </c>
      <c r="N59" s="105">
        <f t="shared" si="27"/>
        <v>142.07465235004992</v>
      </c>
      <c r="O59" s="107">
        <f t="shared" si="28"/>
        <v>0</v>
      </c>
      <c r="P59" s="108">
        <f t="shared" si="29"/>
        <v>-14.447086780384865</v>
      </c>
      <c r="Q59" s="109">
        <f t="shared" si="30"/>
        <v>0.90769916779198556</v>
      </c>
      <c r="R59" s="303"/>
      <c r="S59" s="46">
        <v>0.25902777777777775</v>
      </c>
      <c r="T59" s="47">
        <v>0.27663194444444439</v>
      </c>
      <c r="U59" s="110">
        <v>5.8000000000000274</v>
      </c>
      <c r="V59" s="111">
        <v>25.357152990076688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-332.2829959488522</v>
      </c>
      <c r="AF59" s="199">
        <f t="shared" si="32"/>
        <v>0.90769916779198545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1093</v>
      </c>
      <c r="G60" s="102">
        <f t="shared" si="33"/>
        <v>51294.49</v>
      </c>
      <c r="H60" s="13"/>
      <c r="I60" s="103">
        <v>23</v>
      </c>
      <c r="J60" s="104">
        <v>3600</v>
      </c>
      <c r="K60" s="105">
        <f t="shared" si="35"/>
        <v>156.52173913043478</v>
      </c>
      <c r="L60" s="106">
        <v>23</v>
      </c>
      <c r="M60" s="104">
        <f t="shared" si="34"/>
        <v>3263.42428661235</v>
      </c>
      <c r="N60" s="105">
        <f t="shared" si="27"/>
        <v>141.88801246140653</v>
      </c>
      <c r="O60" s="107">
        <f t="shared" si="28"/>
        <v>0</v>
      </c>
      <c r="P60" s="108">
        <f t="shared" si="29"/>
        <v>-14.633726669028249</v>
      </c>
      <c r="Q60" s="109">
        <f t="shared" si="30"/>
        <v>0.90650674628120842</v>
      </c>
      <c r="R60" s="303"/>
      <c r="S60" s="46">
        <v>0.2805555555555555</v>
      </c>
      <c r="T60" s="47">
        <v>0.29450231481481476</v>
      </c>
      <c r="U60" s="110">
        <v>5.6500000000000039</v>
      </c>
      <c r="V60" s="111">
        <v>20.095456257107276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-336.57571338765001</v>
      </c>
      <c r="AF60" s="199">
        <f t="shared" si="32"/>
        <v>0.90650674628120831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3590</v>
      </c>
      <c r="G61" s="120">
        <f t="shared" si="33"/>
        <v>131860.69999999998</v>
      </c>
      <c r="H61" s="121"/>
      <c r="I61" s="103">
        <v>19</v>
      </c>
      <c r="J61" s="104">
        <v>3600</v>
      </c>
      <c r="K61" s="105">
        <f t="shared" si="35"/>
        <v>189.47368421052633</v>
      </c>
      <c r="L61" s="106">
        <v>19</v>
      </c>
      <c r="M61" s="104">
        <f t="shared" si="34"/>
        <v>3264.0567104351826</v>
      </c>
      <c r="N61" s="105">
        <f t="shared" si="27"/>
        <v>171.79245844395697</v>
      </c>
      <c r="O61" s="107">
        <f t="shared" si="28"/>
        <v>0</v>
      </c>
      <c r="P61" s="108">
        <f t="shared" si="29"/>
        <v>-17.681225766569355</v>
      </c>
      <c r="Q61" s="109">
        <f t="shared" si="30"/>
        <v>0.90668241956532836</v>
      </c>
      <c r="R61" s="303"/>
      <c r="S61" s="46">
        <v>0.29791666666666661</v>
      </c>
      <c r="T61" s="119">
        <v>0.34373842592592585</v>
      </c>
      <c r="U61" s="110">
        <v>4.9166666666666625</v>
      </c>
      <c r="V61" s="111">
        <v>65.991500488140005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-335.94328956481741</v>
      </c>
      <c r="AF61" s="199">
        <f t="shared" si="32"/>
        <v>0.90668241956532847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5765</v>
      </c>
      <c r="G62" s="120">
        <f t="shared" si="33"/>
        <v>221837.19999999998</v>
      </c>
      <c r="H62" s="61"/>
      <c r="I62" s="103">
        <v>19</v>
      </c>
      <c r="J62" s="104">
        <v>3600</v>
      </c>
      <c r="K62" s="105">
        <f t="shared" si="35"/>
        <v>189.47368421052633</v>
      </c>
      <c r="L62" s="106">
        <v>20</v>
      </c>
      <c r="M62" s="104">
        <f t="shared" si="34"/>
        <v>3270.2763042290967</v>
      </c>
      <c r="N62" s="105">
        <f t="shared" si="27"/>
        <v>163.51381521145484</v>
      </c>
      <c r="O62" s="122">
        <f t="shared" si="28"/>
        <v>1</v>
      </c>
      <c r="P62" s="123">
        <f t="shared" si="29"/>
        <v>-25.959868999071489</v>
      </c>
      <c r="Q62" s="124">
        <f t="shared" si="30"/>
        <v>0.86298958028267825</v>
      </c>
      <c r="R62" s="303"/>
      <c r="S62" s="46">
        <v>0.34722222222222215</v>
      </c>
      <c r="T62" s="119">
        <v>0.42067129629629624</v>
      </c>
      <c r="U62" s="110">
        <v>5.0166666666666782</v>
      </c>
      <c r="V62" s="111">
        <v>105.770879222861</v>
      </c>
      <c r="W62" s="112">
        <v>0.42067129629629624</v>
      </c>
      <c r="X62" s="115">
        <v>0.45972222222222214</v>
      </c>
      <c r="Y62" s="12"/>
      <c r="Z62" s="197"/>
      <c r="AA62" s="294"/>
      <c r="AB62" s="295"/>
      <c r="AC62" s="12">
        <v>2</v>
      </c>
      <c r="AD62" s="197"/>
      <c r="AE62" s="198">
        <f t="shared" si="31"/>
        <v>-329.7236957709033</v>
      </c>
      <c r="AF62" s="199">
        <f t="shared" si="32"/>
        <v>0.90841008450808236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7126</v>
      </c>
      <c r="G63" s="120">
        <f t="shared" si="33"/>
        <v>269362.8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21</v>
      </c>
      <c r="M63" s="104">
        <f t="shared" si="34"/>
        <v>3270.2317102013308</v>
      </c>
      <c r="N63" s="105">
        <f t="shared" si="27"/>
        <v>155.72531953339671</v>
      </c>
      <c r="O63" s="122">
        <f t="shared" si="28"/>
        <v>1</v>
      </c>
      <c r="P63" s="123">
        <f t="shared" si="29"/>
        <v>-24.274680466603286</v>
      </c>
      <c r="Q63" s="124">
        <f t="shared" si="30"/>
        <v>0.86514066407442614</v>
      </c>
      <c r="R63" s="303"/>
      <c r="S63" s="46">
        <v>0.45972222222222214</v>
      </c>
      <c r="T63" s="119">
        <v>0.5505092592592592</v>
      </c>
      <c r="U63" s="110">
        <v>56.233333333333306</v>
      </c>
      <c r="V63" s="111">
        <v>130.743029206844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-329.76828979866923</v>
      </c>
      <c r="AF63" s="199">
        <f t="shared" si="32"/>
        <v>0.90839769727814745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20.125</v>
      </c>
      <c r="J72" s="136">
        <f t="shared" si="36"/>
        <v>3600</v>
      </c>
      <c r="K72" s="137">
        <f t="shared" ref="K72:K74" si="37">J72/I72</f>
        <v>178.88198757763976</v>
      </c>
      <c r="L72" s="135">
        <f t="shared" ref="L72:M72" si="38">AVERAGE(L56:L71)</f>
        <v>20.375</v>
      </c>
      <c r="M72" s="136">
        <f t="shared" si="38"/>
        <v>3238.9718401925816</v>
      </c>
      <c r="N72" s="137">
        <f>M72/L72</f>
        <v>158.96794307693651</v>
      </c>
      <c r="O72" s="138">
        <f>L72-I72</f>
        <v>0.25</v>
      </c>
      <c r="P72" s="139">
        <f>N72-K72</f>
        <v>-19.914044500703255</v>
      </c>
      <c r="Q72" s="140">
        <f>N72/K72</f>
        <v>0.88867495956204079</v>
      </c>
      <c r="R72" s="304"/>
      <c r="S72" s="141">
        <v>0.16666666666666666</v>
      </c>
      <c r="T72" s="142">
        <v>0.5505092592592592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-361.02815980741843</v>
      </c>
      <c r="AF72" s="140">
        <f>M72/J72</f>
        <v>0.8997144000534949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1214</v>
      </c>
      <c r="G73" s="120">
        <f t="shared" ref="G73:G74" si="39">E73*F73</f>
        <v>28589.7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2256.4414425921823</v>
      </c>
      <c r="N73" s="105">
        <f>M73/L73</f>
        <v>376.07357376536373</v>
      </c>
      <c r="O73" s="107">
        <f>L73-I73</f>
        <v>0</v>
      </c>
      <c r="P73" s="108">
        <f>N73-K73</f>
        <v>-40.593092901302953</v>
      </c>
      <c r="Q73" s="109">
        <f>N73/K73</f>
        <v>0.90257657703687288</v>
      </c>
      <c r="R73" s="302">
        <f>Q89</f>
        <v>0.90495341366483606</v>
      </c>
      <c r="S73" s="46">
        <v>0.37152777777777773</v>
      </c>
      <c r="T73" s="119">
        <v>0.39393518518518517</v>
      </c>
      <c r="U73" s="110">
        <v>5.9833333333332828</v>
      </c>
      <c r="V73" s="111">
        <v>32.280917476999527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-243.55855740781772</v>
      </c>
      <c r="AF73" s="155">
        <f>M73/J73</f>
        <v>0.90257657703687288</v>
      </c>
      <c r="AG73" s="307">
        <f>AF89</f>
        <v>0.90495341366483617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913</v>
      </c>
      <c r="G74" s="120">
        <f t="shared" si="39"/>
        <v>24696.65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5</v>
      </c>
      <c r="M74" s="104">
        <f>F74/V74*60</f>
        <v>2967.8546144949169</v>
      </c>
      <c r="N74" s="105">
        <f>M74/L74</f>
        <v>593.57092289898333</v>
      </c>
      <c r="O74" s="122">
        <f>L74-I74</f>
        <v>0</v>
      </c>
      <c r="P74" s="123">
        <f>N74-K74</f>
        <v>-61.029077101016696</v>
      </c>
      <c r="Q74" s="124">
        <f>N74/K74</f>
        <v>0.90676890146499134</v>
      </c>
      <c r="R74" s="303"/>
      <c r="S74" s="46">
        <v>0.39722222222222214</v>
      </c>
      <c r="T74" s="119">
        <v>0.41003472222222215</v>
      </c>
      <c r="U74" s="110">
        <v>4.7333333333332472</v>
      </c>
      <c r="V74" s="111">
        <v>18.457777457310762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-305.14538550508314</v>
      </c>
      <c r="AF74" s="109">
        <f>M74/J74</f>
        <v>0.90676890146499145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5.5</v>
      </c>
      <c r="J89" s="136">
        <f t="shared" si="40"/>
        <v>2886.5</v>
      </c>
      <c r="K89" s="137">
        <f t="shared" ref="K89" si="41">J89/I89</f>
        <v>524.81818181818187</v>
      </c>
      <c r="L89" s="135">
        <f t="shared" ref="L89:M89" si="42">AVERAGE(L73:L88)</f>
        <v>5.5</v>
      </c>
      <c r="M89" s="136">
        <f t="shared" si="42"/>
        <v>2612.1480285435496</v>
      </c>
      <c r="N89" s="137">
        <f>M89/L89</f>
        <v>474.93600518973631</v>
      </c>
      <c r="O89" s="138">
        <f>L89-I89</f>
        <v>0</v>
      </c>
      <c r="P89" s="139">
        <f>N89-K89</f>
        <v>-49.882176628445563</v>
      </c>
      <c r="Q89" s="140">
        <f>N89/K89</f>
        <v>0.90495341366483606</v>
      </c>
      <c r="R89" s="304"/>
      <c r="S89" s="141">
        <v>0.20833333333333334</v>
      </c>
      <c r="T89" s="142">
        <v>0.41003472222222215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-274.35197145645043</v>
      </c>
      <c r="AF89" s="140">
        <f>M89/J89</f>
        <v>0.90495341366483617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2409</v>
      </c>
      <c r="G90" s="147">
        <f t="shared" ref="G90:G91" si="43">E90*F90</f>
        <v>37363.589999999997</v>
      </c>
      <c r="H90" s="148"/>
      <c r="I90" s="149">
        <v>6</v>
      </c>
      <c r="J90" s="150">
        <v>4200</v>
      </c>
      <c r="K90" s="151">
        <f>J90/I90</f>
        <v>700</v>
      </c>
      <c r="L90" s="152">
        <v>6</v>
      </c>
      <c r="M90" s="150">
        <f>F90/V90*60</f>
        <v>3529.2599999999998</v>
      </c>
      <c r="N90" s="151">
        <f>M90/L90</f>
        <v>588.20999999999992</v>
      </c>
      <c r="O90" s="153">
        <f>L90-I90</f>
        <v>0</v>
      </c>
      <c r="P90" s="154">
        <f>N90-K90</f>
        <v>-111.79000000000008</v>
      </c>
      <c r="Q90" s="155">
        <f>N90/K90</f>
        <v>0.84029999999999994</v>
      </c>
      <c r="R90" s="302">
        <f>Q106</f>
        <v>0.84076602233495257</v>
      </c>
      <c r="S90" s="156">
        <v>0.25</v>
      </c>
      <c r="T90" s="157">
        <v>0.2784375</v>
      </c>
      <c r="U90" s="158"/>
      <c r="V90" s="159">
        <v>40.954761054725353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-670.74000000000024</v>
      </c>
      <c r="AF90" s="155">
        <f>M90/J90</f>
        <v>0.84029999999999994</v>
      </c>
      <c r="AG90" s="307">
        <f>AF106</f>
        <v>0.84076602233495257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2397</v>
      </c>
      <c r="G91" s="102">
        <f t="shared" si="43"/>
        <v>35978.97</v>
      </c>
      <c r="H91" s="26"/>
      <c r="I91" s="103">
        <v>6</v>
      </c>
      <c r="J91" s="104">
        <v>4200</v>
      </c>
      <c r="K91" s="105">
        <f t="shared" si="35"/>
        <v>700</v>
      </c>
      <c r="L91" s="106">
        <v>6</v>
      </c>
      <c r="M91" s="104">
        <f>F91/V91*60</f>
        <v>3533.174587613601</v>
      </c>
      <c r="N91" s="105">
        <f>M91/L91</f>
        <v>588.86243126893351</v>
      </c>
      <c r="O91" s="107">
        <f>L91-I91</f>
        <v>0</v>
      </c>
      <c r="P91" s="108">
        <f>N91-K91</f>
        <v>-111.13756873106649</v>
      </c>
      <c r="Q91" s="109">
        <f>N91/K91</f>
        <v>0.84123204466990498</v>
      </c>
      <c r="R91" s="303"/>
      <c r="S91" s="46">
        <v>0.28194444444444444</v>
      </c>
      <c r="T91" s="47">
        <v>0.31020833333333331</v>
      </c>
      <c r="U91" s="110">
        <v>5.0499999999999901</v>
      </c>
      <c r="V91" s="111">
        <v>40.70560240759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-666.82541238639897</v>
      </c>
      <c r="AF91" s="109">
        <f>M91/J91</f>
        <v>0.84123204466990498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4200</v>
      </c>
      <c r="K106" s="137">
        <f t="shared" ref="K106" si="45">J106/I106</f>
        <v>700</v>
      </c>
      <c r="L106" s="135">
        <f t="shared" ref="L106:M106" si="46">AVERAGE(L90:L105)</f>
        <v>6</v>
      </c>
      <c r="M106" s="136">
        <f t="shared" si="46"/>
        <v>3531.2172938068006</v>
      </c>
      <c r="N106" s="137">
        <f>M106/L106</f>
        <v>588.53621563446677</v>
      </c>
      <c r="O106" s="138">
        <f>L106-I106</f>
        <v>0</v>
      </c>
      <c r="P106" s="139">
        <f>N106-K106</f>
        <v>-111.46378436553323</v>
      </c>
      <c r="Q106" s="140">
        <f>N106/K106</f>
        <v>0.84076602233495257</v>
      </c>
      <c r="R106" s="304"/>
      <c r="S106" s="141">
        <v>0.25</v>
      </c>
      <c r="T106" s="142">
        <v>0.31020833333333331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-668.78270619319937</v>
      </c>
      <c r="AF106" s="140">
        <f>M106/J106</f>
        <v>0.84076602233495257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1582</v>
      </c>
      <c r="G107" s="147">
        <f t="shared" ref="G107:G109" si="47">E107*F107</f>
        <v>92024.94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1802.6</v>
      </c>
      <c r="N107" s="151">
        <f>M107/L107</f>
        <v>106.03529411764706</v>
      </c>
      <c r="O107" s="153">
        <f>L107-I107</f>
        <v>-1</v>
      </c>
      <c r="P107" s="154">
        <f>N107-K107</f>
        <v>-5.0758169934640591</v>
      </c>
      <c r="Q107" s="155">
        <f>N107/K107</f>
        <v>0.95431764705882349</v>
      </c>
      <c r="R107" s="302">
        <f>Q123</f>
        <v>0.94930297619047621</v>
      </c>
      <c r="S107" s="156">
        <v>0.70833333333333337</v>
      </c>
      <c r="T107" s="157">
        <v>0.74489583333333331</v>
      </c>
      <c r="U107" s="158"/>
      <c r="V107" s="159">
        <v>52.657272828137138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-197.40000000000009</v>
      </c>
      <c r="AF107" s="155">
        <f>M107/J107</f>
        <v>0.90129999999999999</v>
      </c>
      <c r="AG107" s="307">
        <f>AF123</f>
        <v>0.90103333333333346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1477</v>
      </c>
      <c r="G108" s="102">
        <f t="shared" si="47"/>
        <v>74839.59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0.74861111111111112</v>
      </c>
      <c r="T108" s="47">
        <v>0.78275462962962961</v>
      </c>
      <c r="U108" s="110">
        <v>5.3500000000000369</v>
      </c>
      <c r="V108" s="111">
        <v>49.173232715569853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1562</v>
      </c>
      <c r="G109" s="102">
        <f t="shared" si="47"/>
        <v>89502.599999999991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1801.4000000000003</v>
      </c>
      <c r="N109" s="105">
        <f>M109/L109</f>
        <v>90.070000000000022</v>
      </c>
      <c r="O109" s="107">
        <f>L109-I109</f>
        <v>-1</v>
      </c>
      <c r="P109" s="108">
        <f>N109-K109</f>
        <v>-5.1680952380952192</v>
      </c>
      <c r="Q109" s="109">
        <f>N109/K109</f>
        <v>0.94573500000000021</v>
      </c>
      <c r="R109" s="303"/>
      <c r="S109" s="46">
        <v>0.78680555555555554</v>
      </c>
      <c r="T109" s="47">
        <v>0.82292824074074078</v>
      </c>
      <c r="U109" s="110">
        <v>5.8333333333333393</v>
      </c>
      <c r="V109" s="111">
        <v>52.026201843010988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-198.59999999999968</v>
      </c>
      <c r="AF109" s="109">
        <f>M109/J109</f>
        <v>0.90070000000000017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1802.0666666666668</v>
      </c>
      <c r="N123" s="137">
        <f>M123/L123</f>
        <v>96.539285714285711</v>
      </c>
      <c r="O123" s="138">
        <f>L123-I123</f>
        <v>-1</v>
      </c>
      <c r="P123" s="139">
        <f>N123-K123</f>
        <v>-5.1556295399515761</v>
      </c>
      <c r="Q123" s="140">
        <f>N123/K123</f>
        <v>0.94930297619047621</v>
      </c>
      <c r="R123" s="304"/>
      <c r="S123" s="141">
        <v>0.70833333333333337</v>
      </c>
      <c r="T123" s="142">
        <v>0.82292824074074078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-197.93333333333317</v>
      </c>
      <c r="AF123" s="140">
        <f>M123/J123</f>
        <v>0.90103333333333346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1887</v>
      </c>
      <c r="G124" s="147">
        <f t="shared" ref="G124:G126" si="55">E124*F124</f>
        <v>89821.2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1809.2014667902749</v>
      </c>
      <c r="N124" s="151">
        <f>M124/L124</f>
        <v>78.660933338707608</v>
      </c>
      <c r="O124" s="153">
        <f>L124-I124</f>
        <v>0</v>
      </c>
      <c r="P124" s="154">
        <f>N124-K124</f>
        <v>-8.2955884004228295</v>
      </c>
      <c r="Q124" s="155">
        <f>N124/K124</f>
        <v>0.90460073339513747</v>
      </c>
      <c r="R124" s="302">
        <f>Q140</f>
        <v>0.90285182241961326</v>
      </c>
      <c r="S124" s="156">
        <v>0.70833333333333337</v>
      </c>
      <c r="T124" s="157">
        <v>0.75178240740740743</v>
      </c>
      <c r="U124" s="158"/>
      <c r="V124" s="159">
        <v>62.580095184681063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-190.79853320972506</v>
      </c>
      <c r="AF124" s="155">
        <f>M124/J124</f>
        <v>0.90460073339513747</v>
      </c>
      <c r="AG124" s="374">
        <f>AF140</f>
        <v>0.90285182241961326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1559</v>
      </c>
      <c r="G125" s="102">
        <f t="shared" si="55"/>
        <v>88660.33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1807.079109448186</v>
      </c>
      <c r="N125" s="105">
        <f>M125/L125</f>
        <v>78.568656932529834</v>
      </c>
      <c r="O125" s="107">
        <f>L125-I125</f>
        <v>0</v>
      </c>
      <c r="P125" s="108">
        <f>N125-K125</f>
        <v>-8.3878648066006036</v>
      </c>
      <c r="Q125" s="109">
        <f>N125/K125</f>
        <v>0.90353955472409309</v>
      </c>
      <c r="R125" s="303"/>
      <c r="S125" s="46">
        <v>0.75486111111111109</v>
      </c>
      <c r="T125" s="47">
        <v>0.79079861111111105</v>
      </c>
      <c r="U125" s="110">
        <v>5</v>
      </c>
      <c r="V125" s="111">
        <v>51.763090786082735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-192.92089055181395</v>
      </c>
      <c r="AF125" s="109">
        <f>M125/J125</f>
        <v>0.90353955472409297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2213</v>
      </c>
      <c r="G126" s="102">
        <f t="shared" si="55"/>
        <v>125676.27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1800.8303582792189</v>
      </c>
      <c r="N126" s="105">
        <f>M126/L126</f>
        <v>78.296972099096479</v>
      </c>
      <c r="O126" s="107">
        <f>L126-I126</f>
        <v>0</v>
      </c>
      <c r="P126" s="108">
        <f>N126-K126</f>
        <v>-8.6595496400339584</v>
      </c>
      <c r="Q126" s="109">
        <f>N126/K126</f>
        <v>0.90041517913960945</v>
      </c>
      <c r="R126" s="303"/>
      <c r="S126" s="46">
        <v>0.7944444444444444</v>
      </c>
      <c r="T126" s="47">
        <v>0.845636574074074</v>
      </c>
      <c r="U126" s="110">
        <v>5.2500000000000213</v>
      </c>
      <c r="V126" s="111">
        <v>73.732653045052928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-199.1696417207811</v>
      </c>
      <c r="AF126" s="109">
        <f>M126/J126</f>
        <v>0.90041517913960945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1805.7036448392266</v>
      </c>
      <c r="N140" s="137">
        <f>M140/L140</f>
        <v>78.508854123444635</v>
      </c>
      <c r="O140" s="138">
        <f>L140-I140</f>
        <v>0</v>
      </c>
      <c r="P140" s="139">
        <f>N140-K140</f>
        <v>-8.4476676156858019</v>
      </c>
      <c r="Q140" s="140">
        <f>N140/K140</f>
        <v>0.90285182241961326</v>
      </c>
      <c r="R140" s="304"/>
      <c r="S140" s="141">
        <v>0.70833333333333337</v>
      </c>
      <c r="T140" s="142">
        <v>0.845636574074074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-194.29635516077337</v>
      </c>
      <c r="AF140" s="140">
        <f>M140/J140</f>
        <v>0.90285182241961326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01" priority="2" operator="greaterThan">
      <formula>0</formula>
    </cfRule>
  </conditionalFormatting>
  <conditionalFormatting sqref="P5:P140 AE5:AE140">
    <cfRule type="cellIs" dxfId="400" priority="5" operator="lessThan">
      <formula>0</formula>
    </cfRule>
  </conditionalFormatting>
  <conditionalFormatting sqref="Q5:Q140 AF5:AF140">
    <cfRule type="cellIs" dxfId="399" priority="3" operator="greaterThan">
      <formula>1</formula>
    </cfRule>
    <cfRule type="cellIs" dxfId="398" priority="4" operator="lessThan">
      <formula>0.8</formula>
    </cfRule>
  </conditionalFormatting>
  <conditionalFormatting sqref="AG5 R5:R140 AG107:AG124">
    <cfRule type="cellIs" dxfId="397" priority="6" operator="lessThan">
      <formula>0.8</formula>
    </cfRule>
  </conditionalFormatting>
  <conditionalFormatting sqref="AG22">
    <cfRule type="cellIs" dxfId="396" priority="11" operator="lessThan">
      <formula>0.8</formula>
    </cfRule>
  </conditionalFormatting>
  <conditionalFormatting sqref="AG37">
    <cfRule type="cellIs" dxfId="395" priority="10" operator="lessThan">
      <formula>0.8</formula>
    </cfRule>
  </conditionalFormatting>
  <conditionalFormatting sqref="AG39:AG74">
    <cfRule type="cellIs" dxfId="394" priority="8" operator="lessThan">
      <formula>0.8</formula>
    </cfRule>
  </conditionalFormatting>
  <conditionalFormatting sqref="AG80:AG88">
    <cfRule type="cellIs" dxfId="393" priority="9" operator="lessThan">
      <formula>0.8</formula>
    </cfRule>
  </conditionalFormatting>
  <conditionalFormatting sqref="AG90:AG95">
    <cfRule type="cellIs" dxfId="392" priority="7" operator="lessThan">
      <formula>0.8</formula>
    </cfRule>
  </conditionalFormatting>
  <conditionalFormatting sqref="AG139">
    <cfRule type="cellIs" dxfId="391" priority="1" operator="lessThan">
      <formula>0.8</formula>
    </cfRule>
  </conditionalFormatting>
  <dataValidations count="1">
    <dataValidation type="list" allowBlank="1" showInputMessage="1" showErrorMessage="1" sqref="AA5:AB140" xr:uid="{38E2E1FB-B8B3-4A06-ABDD-E19939BD7EE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529B-10B7-47AE-8C7E-74D503DC8847}">
  <sheetPr>
    <tabColor theme="8" tint="0.59999389629810485"/>
  </sheetPr>
  <dimension ref="B1:AR42"/>
  <sheetViews>
    <sheetView zoomScale="70" zoomScaleNormal="70" workbookViewId="0">
      <selection activeCell="P39" sqref="P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250</v>
      </c>
      <c r="D3" s="278"/>
      <c r="E3" s="3" t="s">
        <v>2</v>
      </c>
      <c r="F3" s="279">
        <f>'0817(18度C)'!D1+'0817(4度C)'!D1</f>
        <v>196867</v>
      </c>
      <c r="G3" s="280"/>
      <c r="H3" s="3" t="s">
        <v>3</v>
      </c>
      <c r="I3" s="281">
        <f>'0817(18度C)'!F1+'0817(4度C)'!F1</f>
        <v>6084577.5199999996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494.27676481866422</v>
      </c>
      <c r="F6" s="254" t="e">
        <f>AVERAGE(#REF!,D14:K14)</f>
        <v>#REF!</v>
      </c>
      <c r="G6" s="255">
        <f>AVERAGE(D14:K14)</f>
        <v>262.51583032057357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'0817(4度C)'!Y2</f>
        <v>0</v>
      </c>
      <c r="P6" s="244">
        <f>'0817(4度C)'!Z2</f>
        <v>0</v>
      </c>
      <c r="Q6" s="244">
        <f>'0817(4度C)'!AC2</f>
        <v>43</v>
      </c>
      <c r="R6" s="244">
        <f>'0817(4度C)'!AD2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446.91724389595288</v>
      </c>
      <c r="F7" s="250" t="e">
        <f>AVERAGE(#REF!,D15:K15)</f>
        <v>#REF!</v>
      </c>
      <c r="G7" s="251">
        <f>AVERAGE(D15:K15)</f>
        <v>237.12673717515887</v>
      </c>
      <c r="H7" s="252"/>
      <c r="I7" s="251">
        <f>AVERAGE(L15:O15)</f>
        <v>87.514364949921074</v>
      </c>
      <c r="J7" s="252"/>
      <c r="K7" s="251">
        <f>AVERAGE(D33:O33)</f>
        <v>672.99691353089361</v>
      </c>
      <c r="L7" s="252"/>
      <c r="M7" s="251">
        <f>AVERAGE(P33:X33)</f>
        <v>715.22477381521912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0.9049046331990217</v>
      </c>
      <c r="F8" s="258" t="e">
        <f>AVERAGE(D16:K16,#REF!)</f>
        <v>#REF!</v>
      </c>
      <c r="G8" s="236">
        <f>AVERAGE(D16:K16)</f>
        <v>0.90245917370833728</v>
      </c>
      <c r="H8" s="237"/>
      <c r="I8" s="236">
        <f>AVERAGE(L16:O16)</f>
        <v>0.9259747207336162</v>
      </c>
      <c r="J8" s="237"/>
      <c r="K8" s="236">
        <f>AVERAGE(D34:O34)</f>
        <v>0.8994902129025607</v>
      </c>
      <c r="L8" s="237"/>
      <c r="M8" s="236">
        <f>AVERAGE(P34:X34)</f>
        <v>0.90345219896421169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105.84158415841584</v>
      </c>
      <c r="G14" s="28">
        <v>89.285714285714292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75.55551260821882</v>
      </c>
      <c r="F15" s="35">
        <v>95.611847950539655</v>
      </c>
      <c r="G15" s="35">
        <v>80.447945108570906</v>
      </c>
      <c r="H15" s="35">
        <v>154.22211639008498</v>
      </c>
      <c r="I15" s="35">
        <v>475.04799609882718</v>
      </c>
      <c r="J15" s="35">
        <v>541.87500489471176</v>
      </c>
      <c r="K15" s="36" t="s">
        <v>42</v>
      </c>
      <c r="L15" s="34" t="s">
        <v>42</v>
      </c>
      <c r="M15" s="205">
        <v>96.528571428571425</v>
      </c>
      <c r="N15" s="35">
        <v>78.500158471270723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0.90246862282039142</v>
      </c>
      <c r="F16" s="42">
        <f t="shared" si="0"/>
        <v>0.90334861019686674</v>
      </c>
      <c r="G16" s="42">
        <f t="shared" si="0"/>
        <v>0.90101698521599405</v>
      </c>
      <c r="H16" s="42">
        <f t="shared" si="0"/>
        <v>0.89962901227549574</v>
      </c>
      <c r="I16" s="42">
        <f t="shared" si="0"/>
        <v>0.90516680358342261</v>
      </c>
      <c r="J16" s="42">
        <f t="shared" si="0"/>
        <v>0.9031250081578529</v>
      </c>
      <c r="K16" s="43" t="s">
        <v>42</v>
      </c>
      <c r="L16" s="41" t="s">
        <v>42</v>
      </c>
      <c r="M16" s="44">
        <f>M15/M14</f>
        <v>0.94919761904761901</v>
      </c>
      <c r="N16" s="42">
        <f>N15/N14</f>
        <v>0.90275182241961327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0.6113194444444443</v>
      </c>
      <c r="F18" s="47">
        <v>0.53123842592592585</v>
      </c>
      <c r="G18" s="47">
        <v>0.58464120370370365</v>
      </c>
      <c r="H18" s="47">
        <v>0.55078703703703691</v>
      </c>
      <c r="I18" s="47">
        <v>0.4227083333333333</v>
      </c>
      <c r="J18" s="47">
        <v>0.32021990740740741</v>
      </c>
      <c r="K18" s="47" t="s">
        <v>42</v>
      </c>
      <c r="L18" s="46" t="s">
        <v>42</v>
      </c>
      <c r="M18" s="48">
        <v>0.82530092592592585</v>
      </c>
      <c r="N18" s="47">
        <v>0.8501157407407407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6</v>
      </c>
      <c r="G21" s="51">
        <v>9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20.399999999999999</v>
      </c>
      <c r="G23" s="57">
        <v>22.4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287.50981939780081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756.05243183642744</v>
      </c>
      <c r="N33" s="35">
        <v>849.75708862578495</v>
      </c>
      <c r="O33" s="35">
        <v>798.668314263561</v>
      </c>
      <c r="P33" s="34">
        <v>438.66555652077466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650.0068252030909</v>
      </c>
      <c r="W33" s="35">
        <v>997.25072290165042</v>
      </c>
      <c r="X33" s="37">
        <v>774.97599063536086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0.87850222593772476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0.91642719010476059</v>
      </c>
      <c r="N34" s="42">
        <f>N33/N32</f>
        <v>0.90312347583416752</v>
      </c>
      <c r="O34" s="42">
        <f>O33/O32</f>
        <v>0.89990795973358984</v>
      </c>
      <c r="P34" s="41">
        <f>P33/P32</f>
        <v>0.89357798550528167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0.91667629195307698</v>
      </c>
      <c r="W34" s="42">
        <f>W33/W32</f>
        <v>0.90659156627422766</v>
      </c>
      <c r="X34" s="45">
        <f>X33/X32</f>
        <v>0.89696295212426036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0.33819444444444441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0.73333333333333339</v>
      </c>
      <c r="X35" s="49">
        <v>0.73888888888888893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0.4227083333333333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0.43331018518518516</v>
      </c>
      <c r="N36" s="47">
        <v>0.53636574074074084</v>
      </c>
      <c r="O36" s="47">
        <v>0.50430555555555567</v>
      </c>
      <c r="P36" s="46">
        <v>0.7578125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0.87795138888888891</v>
      </c>
      <c r="W36" s="47">
        <v>1.1326620370370368</v>
      </c>
      <c r="X36" s="49">
        <v>1.1262037037037032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7-8EA7-485E-A1A7-F6BDE93793F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22" sqref="P22:X38"/>
      <selection pane="bottomLeft" activeCell="M32" sqref="M3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109806</v>
      </c>
      <c r="E1" s="87" t="s">
        <v>3</v>
      </c>
      <c r="F1" s="88">
        <f>SUM(G5:G140)</f>
        <v>2148317.6999999997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46251</v>
      </c>
      <c r="B2" s="348"/>
      <c r="C2" s="91" t="s">
        <v>40</v>
      </c>
      <c r="D2" s="92">
        <f>AVERAGE(N21,N38,N55,N72,N89,N106,N123,N140)</f>
        <v>694.11084367305648</v>
      </c>
      <c r="E2" s="92" t="s">
        <v>91</v>
      </c>
      <c r="F2" s="93">
        <f>F1/D1</f>
        <v>19.564665865253261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1914</v>
      </c>
      <c r="G5" s="147">
        <f t="shared" ref="G5:G9" si="0">E5*F5</f>
        <v>49074.96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3217.9695511531845</v>
      </c>
      <c r="N5" s="151">
        <f>M5/L5</f>
        <v>321.79695511531844</v>
      </c>
      <c r="O5" s="153">
        <f>L5-I5</f>
        <v>0</v>
      </c>
      <c r="P5" s="154">
        <f>N5-K5</f>
        <v>-38.20304488468156</v>
      </c>
      <c r="Q5" s="155">
        <f>N5/K5</f>
        <v>0.89388043087588454</v>
      </c>
      <c r="R5" s="302">
        <f>Q21</f>
        <v>0.87850222593772476</v>
      </c>
      <c r="S5" s="156">
        <v>0.20833333333333334</v>
      </c>
      <c r="T5" s="157">
        <v>0.23311342592592593</v>
      </c>
      <c r="U5" s="158"/>
      <c r="V5" s="159">
        <v>35.68709963674025</v>
      </c>
      <c r="W5" s="160"/>
      <c r="X5" s="161"/>
      <c r="Y5" s="305"/>
      <c r="Z5" s="306"/>
      <c r="AA5" s="114">
        <f>M5-J5</f>
        <v>-382.03044884681549</v>
      </c>
      <c r="AB5" s="155">
        <f>M5/J5</f>
        <v>0.89388043087588454</v>
      </c>
      <c r="AC5" s="307">
        <f>AB21</f>
        <v>0.87850222593772465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2950</v>
      </c>
      <c r="G6" s="102">
        <f t="shared" si="0"/>
        <v>87084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3157.8918846915044</v>
      </c>
      <c r="N6" s="105">
        <f>M6/L6</f>
        <v>287.08108042650042</v>
      </c>
      <c r="O6" s="107">
        <f>L6-I6</f>
        <v>0</v>
      </c>
      <c r="P6" s="108">
        <f>N6-K6</f>
        <v>-40.191646846226831</v>
      </c>
      <c r="Q6" s="109">
        <f>N6/K6</f>
        <v>0.87719219019208472</v>
      </c>
      <c r="R6" s="303"/>
      <c r="S6" s="46">
        <v>0.23680555555555557</v>
      </c>
      <c r="T6" s="47">
        <v>0.27572916666666669</v>
      </c>
      <c r="U6" s="110">
        <v>5.3166666666666851</v>
      </c>
      <c r="V6" s="111">
        <v>56.050050623342095</v>
      </c>
      <c r="W6" s="112"/>
      <c r="X6" s="115"/>
      <c r="Y6" s="294"/>
      <c r="Z6" s="295"/>
      <c r="AA6" s="116">
        <f>M6-J6</f>
        <v>-442.1081153084956</v>
      </c>
      <c r="AB6" s="109">
        <f>M6/J6</f>
        <v>0.87719219019208461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3513</v>
      </c>
      <c r="G7" s="102">
        <f t="shared" si="0"/>
        <v>104863.05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3156.2361131088114</v>
      </c>
      <c r="N7" s="105">
        <f>M7/L7</f>
        <v>286.9305557371647</v>
      </c>
      <c r="O7" s="107">
        <f>L7-I7</f>
        <v>0</v>
      </c>
      <c r="P7" s="108">
        <f>N7-K7</f>
        <v>-40.342171535562557</v>
      </c>
      <c r="Q7" s="109">
        <f>N7/K7</f>
        <v>0.87673225364133667</v>
      </c>
      <c r="R7" s="303"/>
      <c r="S7" s="46">
        <v>0.27916666666666667</v>
      </c>
      <c r="T7" s="47">
        <v>0.32553240740740741</v>
      </c>
      <c r="U7" s="110">
        <v>4.9499999999999744</v>
      </c>
      <c r="V7" s="111">
        <v>66.782076006470604</v>
      </c>
      <c r="W7" s="112"/>
      <c r="X7" s="115"/>
      <c r="Y7" s="294"/>
      <c r="Z7" s="295"/>
      <c r="AA7" s="116">
        <f>M7-J7</f>
        <v>-443.76388689118858</v>
      </c>
      <c r="AB7" s="109">
        <f>M7/J7</f>
        <v>0.87673225364133656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1358</v>
      </c>
      <c r="G8" s="102">
        <f t="shared" si="0"/>
        <v>40740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3158.5153050102263</v>
      </c>
      <c r="N8" s="105">
        <f>M8/L8</f>
        <v>287.13775500092964</v>
      </c>
      <c r="O8" s="107">
        <f>L8-I8</f>
        <v>0</v>
      </c>
      <c r="P8" s="108">
        <f>N8-K8</f>
        <v>-40.134972271797608</v>
      </c>
      <c r="Q8" s="109">
        <f>N8/K8</f>
        <v>0.87736536250284058</v>
      </c>
      <c r="R8" s="303"/>
      <c r="S8" s="46">
        <v>0.32847222222222222</v>
      </c>
      <c r="T8" s="47">
        <v>0.34637731481481482</v>
      </c>
      <c r="U8" s="110">
        <v>5</v>
      </c>
      <c r="V8" s="111">
        <v>25.796930561251845</v>
      </c>
      <c r="W8" s="112"/>
      <c r="X8" s="115"/>
      <c r="Y8" s="294"/>
      <c r="Z8" s="295"/>
      <c r="AA8" s="116">
        <f>M8-J8</f>
        <v>-441.48469498977374</v>
      </c>
      <c r="AB8" s="109">
        <f>M8/J8</f>
        <v>0.87736536250284058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1330</v>
      </c>
      <c r="G9" s="102">
        <f t="shared" si="0"/>
        <v>37998.1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3122.4272129153201</v>
      </c>
      <c r="N9" s="105">
        <f>M9/L9</f>
        <v>260.20226774294332</v>
      </c>
      <c r="O9" s="107">
        <f>L9-I9</f>
        <v>0</v>
      </c>
      <c r="P9" s="108">
        <f>N9-K9</f>
        <v>-39.79773225705668</v>
      </c>
      <c r="Q9" s="109">
        <f>N9/K9</f>
        <v>0.86734089247647772</v>
      </c>
      <c r="R9" s="303"/>
      <c r="S9" s="46">
        <v>0.34930555555555554</v>
      </c>
      <c r="T9" s="47">
        <v>0.36704861111111109</v>
      </c>
      <c r="U9" s="110">
        <v>5</v>
      </c>
      <c r="V9" s="111">
        <v>25.55704090392328</v>
      </c>
      <c r="W9" s="112"/>
      <c r="X9" s="115"/>
      <c r="Y9" s="294"/>
      <c r="Z9" s="295"/>
      <c r="AA9" s="116">
        <f>M9-J9</f>
        <v>-477.57278708467993</v>
      </c>
      <c r="AB9" s="109">
        <f>M9/J9</f>
        <v>0.86734089247647783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3162.6080133758087</v>
      </c>
      <c r="N21" s="137">
        <f>M21/L21</f>
        <v>287.50981939780081</v>
      </c>
      <c r="O21" s="138">
        <f>L21-I21</f>
        <v>0</v>
      </c>
      <c r="P21" s="139">
        <f>N21-K21</f>
        <v>-39.762907874926441</v>
      </c>
      <c r="Q21" s="140">
        <f>N21/K21</f>
        <v>0.87850222593772476</v>
      </c>
      <c r="R21" s="304"/>
      <c r="S21" s="141">
        <v>0.20833333333333334</v>
      </c>
      <c r="T21" s="142">
        <v>0.4227083333333333</v>
      </c>
      <c r="U21" s="143"/>
      <c r="V21" s="165"/>
      <c r="W21" s="166"/>
      <c r="X21" s="137"/>
      <c r="Y21" s="290"/>
      <c r="Z21" s="291"/>
      <c r="AA21" s="167">
        <f>M21-J21</f>
        <v>-437.3919866241913</v>
      </c>
      <c r="AB21" s="140">
        <f>M21/J21</f>
        <v>0.87850222593772465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2531</v>
      </c>
      <c r="G22" s="147">
        <f t="shared" ref="G22:G24" si="5">E22*F22</f>
        <v>46899.43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3022.9518209474572</v>
      </c>
      <c r="N22" s="151">
        <f>M22/L22</f>
        <v>1007.6506069824858</v>
      </c>
      <c r="O22" s="153">
        <f>L22-I22</f>
        <v>0</v>
      </c>
      <c r="P22" s="154">
        <f>N22-K22</f>
        <v>-92.349393017514217</v>
      </c>
      <c r="Q22" s="155">
        <f>N22/K22</f>
        <v>0.91604600634771438</v>
      </c>
      <c r="R22" s="302">
        <f>Q38</f>
        <v>0.91642719010476059</v>
      </c>
      <c r="S22" s="156">
        <v>0.33819444444444441</v>
      </c>
      <c r="T22" s="157">
        <v>0.37307870370370366</v>
      </c>
      <c r="U22" s="158"/>
      <c r="V22" s="111">
        <v>50.235666657897262</v>
      </c>
      <c r="W22" s="160"/>
      <c r="X22" s="161"/>
      <c r="Y22" s="305"/>
      <c r="Z22" s="306"/>
      <c r="AA22" s="114">
        <f>M22-J22</f>
        <v>-277.04817905254276</v>
      </c>
      <c r="AB22" s="155">
        <f>M22/J22</f>
        <v>0.91604600634771427</v>
      </c>
      <c r="AC22" s="307">
        <f>AB38</f>
        <v>0.91642719010476059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718</v>
      </c>
      <c r="G23" s="102">
        <f t="shared" si="5"/>
        <v>15997.04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3025.9398070850148</v>
      </c>
      <c r="N23" s="105">
        <f>M23/L23</f>
        <v>605.18796141700295</v>
      </c>
      <c r="O23" s="107">
        <f>L23-I23</f>
        <v>0</v>
      </c>
      <c r="P23" s="108">
        <f>N23-K23</f>
        <v>-54.812038582997047</v>
      </c>
      <c r="Q23" s="109">
        <f>N23/K23</f>
        <v>0.91695145669242872</v>
      </c>
      <c r="R23" s="303"/>
      <c r="S23" s="46">
        <v>0.37708333333333327</v>
      </c>
      <c r="T23" s="47">
        <v>0.3869675925925925</v>
      </c>
      <c r="U23" s="110">
        <v>5.7666666666666355</v>
      </c>
      <c r="V23" s="111">
        <v>14.23689919380794</v>
      </c>
      <c r="W23" s="112"/>
      <c r="X23" s="115"/>
      <c r="Y23" s="294"/>
      <c r="Z23" s="295"/>
      <c r="AA23" s="116">
        <f>M23-J23</f>
        <v>-274.06019291498524</v>
      </c>
      <c r="AB23" s="109">
        <f>M23/J23</f>
        <v>0.91695145669242872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3073</v>
      </c>
      <c r="G24" s="102">
        <f t="shared" si="5"/>
        <v>54975.97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3023.7375540046569</v>
      </c>
      <c r="N24" s="105">
        <f>M24/L24</f>
        <v>755.93438850116422</v>
      </c>
      <c r="O24" s="107">
        <f>L24-I24</f>
        <v>0</v>
      </c>
      <c r="P24" s="108">
        <f>N24-K24</f>
        <v>-69.065611498835779</v>
      </c>
      <c r="Q24" s="109">
        <f>N24/K24</f>
        <v>0.91628410727413845</v>
      </c>
      <c r="R24" s="303"/>
      <c r="S24" s="46">
        <v>0.39097222222222217</v>
      </c>
      <c r="T24" s="47">
        <v>0.43331018518518516</v>
      </c>
      <c r="U24" s="110">
        <v>5.7666666666667155</v>
      </c>
      <c r="V24" s="111">
        <v>60.977514320251103</v>
      </c>
      <c r="W24" s="112"/>
      <c r="X24" s="115"/>
      <c r="Y24" s="294"/>
      <c r="Z24" s="295"/>
      <c r="AA24" s="116">
        <f>M24-J24</f>
        <v>-276.26244599534311</v>
      </c>
      <c r="AB24" s="109">
        <f>M24/J24</f>
        <v>0.91628410727413845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3024.2097273457098</v>
      </c>
      <c r="N38" s="137">
        <f t="shared" ref="N38:N44" si="10">M38/L38</f>
        <v>756.05243183642744</v>
      </c>
      <c r="O38" s="138">
        <f t="shared" ref="O38:O44" si="11">L38-I38</f>
        <v>0</v>
      </c>
      <c r="P38" s="139">
        <f t="shared" ref="P38:P44" si="12">N38-K38</f>
        <v>-68.947568163572555</v>
      </c>
      <c r="Q38" s="140">
        <f t="shared" ref="Q38:Q44" si="13">N38/K38</f>
        <v>0.91642719010476059</v>
      </c>
      <c r="R38" s="304"/>
      <c r="S38" s="141">
        <v>0.33819444444444441</v>
      </c>
      <c r="T38" s="142">
        <v>0.43331018518518516</v>
      </c>
      <c r="U38" s="143"/>
      <c r="V38" s="165"/>
      <c r="W38" s="98"/>
      <c r="X38" s="68"/>
      <c r="Y38" s="290"/>
      <c r="Z38" s="291"/>
      <c r="AA38" s="167">
        <f t="shared" ref="AA38:AA44" si="14">M38-J38</f>
        <v>-275.79027265429022</v>
      </c>
      <c r="AB38" s="140">
        <f t="shared" ref="AB38:AB44" si="15">M38/J38</f>
        <v>0.91642719010476059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3226.0695508629146</v>
      </c>
      <c r="N39" s="151">
        <f t="shared" si="10"/>
        <v>645.21391017258293</v>
      </c>
      <c r="O39" s="153">
        <f t="shared" si="11"/>
        <v>0</v>
      </c>
      <c r="P39" s="154">
        <f t="shared" si="12"/>
        <v>-74.786089827417072</v>
      </c>
      <c r="Q39" s="155">
        <f t="shared" si="13"/>
        <v>0.89613043079525412</v>
      </c>
      <c r="R39" s="302">
        <f>Q55</f>
        <v>0.90312347583416752</v>
      </c>
      <c r="S39" s="156">
        <v>0.25</v>
      </c>
      <c r="T39" s="157">
        <v>0.26232638888888887</v>
      </c>
      <c r="U39" s="158"/>
      <c r="V39" s="159">
        <v>17.761551354239494</v>
      </c>
      <c r="W39" s="160"/>
      <c r="X39" s="161"/>
      <c r="Y39" s="305"/>
      <c r="Z39" s="306"/>
      <c r="AA39" s="114">
        <f t="shared" si="14"/>
        <v>-373.93044913708536</v>
      </c>
      <c r="AB39" s="155">
        <f t="shared" si="15"/>
        <v>0.89613043079525412</v>
      </c>
      <c r="AC39" s="307">
        <f>AB55</f>
        <v>0.90312347583416752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1235</v>
      </c>
      <c r="G40" s="102">
        <f t="shared" si="16"/>
        <v>22452.3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3227.8818073801167</v>
      </c>
      <c r="N40" s="105">
        <f t="shared" si="10"/>
        <v>1075.9606024600389</v>
      </c>
      <c r="O40" s="107">
        <f t="shared" si="11"/>
        <v>0</v>
      </c>
      <c r="P40" s="108">
        <f t="shared" si="12"/>
        <v>-124.0393975399611</v>
      </c>
      <c r="Q40" s="109">
        <f t="shared" si="13"/>
        <v>0.89663383538336572</v>
      </c>
      <c r="R40" s="303"/>
      <c r="S40" s="46">
        <v>0.27222222222222225</v>
      </c>
      <c r="T40" s="47">
        <v>0.28815972222222225</v>
      </c>
      <c r="U40" s="110">
        <v>15</v>
      </c>
      <c r="V40" s="111">
        <v>22.956230872698107</v>
      </c>
      <c r="W40" s="112"/>
      <c r="X40" s="115"/>
      <c r="Y40" s="294"/>
      <c r="Z40" s="295"/>
      <c r="AA40" s="116">
        <f t="shared" si="14"/>
        <v>-372.1181926198833</v>
      </c>
      <c r="AB40" s="109">
        <f t="shared" si="15"/>
        <v>0.89663383538336572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1227</v>
      </c>
      <c r="G41" s="102">
        <f t="shared" si="16"/>
        <v>30454.14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3227.5601595422804</v>
      </c>
      <c r="N41" s="105">
        <f t="shared" si="10"/>
        <v>645.51203190845604</v>
      </c>
      <c r="O41" s="107">
        <f t="shared" si="11"/>
        <v>0</v>
      </c>
      <c r="P41" s="108">
        <f t="shared" si="12"/>
        <v>-74.487968091543962</v>
      </c>
      <c r="Q41" s="109">
        <f t="shared" si="13"/>
        <v>0.89654448876174453</v>
      </c>
      <c r="R41" s="303"/>
      <c r="S41" s="46">
        <v>0.29791666666666672</v>
      </c>
      <c r="T41" s="47">
        <v>0.31375000000000003</v>
      </c>
      <c r="U41" s="110">
        <v>15</v>
      </c>
      <c r="V41" s="111">
        <v>22.80979946488139</v>
      </c>
      <c r="W41" s="112"/>
      <c r="X41" s="115"/>
      <c r="Y41" s="294"/>
      <c r="Z41" s="295"/>
      <c r="AA41" s="116">
        <f t="shared" si="14"/>
        <v>-372.43984045771958</v>
      </c>
      <c r="AB41" s="109">
        <f t="shared" si="15"/>
        <v>0.89654448876174453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2084</v>
      </c>
      <c r="G42" s="102">
        <f t="shared" si="16"/>
        <v>35573.879999999997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3028.203080474666</v>
      </c>
      <c r="N42" s="105">
        <f t="shared" si="10"/>
        <v>1009.4010268248886</v>
      </c>
      <c r="O42" s="107">
        <f t="shared" si="11"/>
        <v>0</v>
      </c>
      <c r="P42" s="108">
        <f t="shared" si="12"/>
        <v>-90.598973175111382</v>
      </c>
      <c r="Q42" s="109">
        <f t="shared" si="13"/>
        <v>0.91763729711353514</v>
      </c>
      <c r="R42" s="303"/>
      <c r="S42" s="46">
        <v>0.32361111111111118</v>
      </c>
      <c r="T42" s="47">
        <v>0.35228009259259269</v>
      </c>
      <c r="U42" s="110">
        <v>15</v>
      </c>
      <c r="V42" s="111">
        <v>41.291814543825168</v>
      </c>
      <c r="W42" s="112"/>
      <c r="X42" s="115"/>
      <c r="Y42" s="294"/>
      <c r="Z42" s="295"/>
      <c r="AA42" s="116">
        <f t="shared" si="14"/>
        <v>-271.79691952533403</v>
      </c>
      <c r="AB42" s="109">
        <f t="shared" si="15"/>
        <v>0.91763729711353514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4841</v>
      </c>
      <c r="G43" s="102">
        <f t="shared" si="16"/>
        <v>67919.23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2753.3161146167431</v>
      </c>
      <c r="N43" s="105">
        <f t="shared" si="10"/>
        <v>917.772038205581</v>
      </c>
      <c r="O43" s="107">
        <f t="shared" si="11"/>
        <v>0</v>
      </c>
      <c r="P43" s="108">
        <f t="shared" si="12"/>
        <v>-82.227961794419002</v>
      </c>
      <c r="Q43" s="109">
        <f t="shared" si="13"/>
        <v>0.91777203820558095</v>
      </c>
      <c r="R43" s="303"/>
      <c r="S43" s="46">
        <v>0.3625000000000001</v>
      </c>
      <c r="T43" s="47">
        <v>0.43575231481481491</v>
      </c>
      <c r="U43" s="110">
        <v>14.716666666666676</v>
      </c>
      <c r="V43" s="111">
        <v>105.49460647036221</v>
      </c>
      <c r="W43" s="112"/>
      <c r="X43" s="115"/>
      <c r="Y43" s="294"/>
      <c r="Z43" s="295"/>
      <c r="AA43" s="116">
        <f t="shared" si="14"/>
        <v>-246.68388538325689</v>
      </c>
      <c r="AB43" s="109">
        <f t="shared" si="15"/>
        <v>0.91777203820558106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7022</v>
      </c>
      <c r="G44" s="120">
        <f t="shared" si="16"/>
        <v>100274.15999999999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3231.6252368905484</v>
      </c>
      <c r="N44" s="105">
        <f t="shared" si="10"/>
        <v>1077.2084122968495</v>
      </c>
      <c r="O44" s="107">
        <f t="shared" si="11"/>
        <v>0</v>
      </c>
      <c r="P44" s="108">
        <f t="shared" si="12"/>
        <v>-122.79158770315053</v>
      </c>
      <c r="Q44" s="109">
        <f t="shared" si="13"/>
        <v>0.89767367691404121</v>
      </c>
      <c r="R44" s="303"/>
      <c r="S44" s="46">
        <v>0.44583333333333347</v>
      </c>
      <c r="T44" s="119">
        <v>0.53636574074074084</v>
      </c>
      <c r="U44" s="110">
        <v>14.516666666666724</v>
      </c>
      <c r="V44" s="111">
        <v>130.37402827234749</v>
      </c>
      <c r="W44" s="112"/>
      <c r="X44" s="115"/>
      <c r="Y44" s="294"/>
      <c r="Z44" s="295"/>
      <c r="AA44" s="116">
        <f t="shared" si="14"/>
        <v>-368.37476310945158</v>
      </c>
      <c r="AB44" s="109">
        <f t="shared" si="15"/>
        <v>0.89767367691404121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3115.7759916278778</v>
      </c>
      <c r="N55" s="137">
        <f t="shared" ref="N55:N61" si="22">M55/L55</f>
        <v>849.75708862578495</v>
      </c>
      <c r="O55" s="138">
        <f t="shared" ref="O55:O61" si="23">L55-I55</f>
        <v>0</v>
      </c>
      <c r="P55" s="139">
        <f t="shared" ref="P55:P61" si="24">N55-K55</f>
        <v>-91.152002283306047</v>
      </c>
      <c r="Q55" s="140">
        <f t="shared" ref="Q55:Q61" si="25">N55/K55</f>
        <v>0.90312347583416752</v>
      </c>
      <c r="R55" s="304"/>
      <c r="S55" s="141">
        <v>0.25</v>
      </c>
      <c r="T55" s="142">
        <v>0.53636574074074084</v>
      </c>
      <c r="U55" s="143"/>
      <c r="V55" s="165"/>
      <c r="W55" s="98"/>
      <c r="X55" s="68"/>
      <c r="Y55" s="290"/>
      <c r="Z55" s="291"/>
      <c r="AA55" s="167">
        <f t="shared" ref="AA55:AA61" si="26">M55-J55</f>
        <v>-334.22400837212217</v>
      </c>
      <c r="AB55" s="140">
        <f t="shared" ref="AB55:AB61" si="27">M55/J55</f>
        <v>0.90312347583416752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1491</v>
      </c>
      <c r="G56" s="147">
        <f t="shared" ref="G56:G61" si="28">E56*F56</f>
        <v>30893.519999999997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3229.1583578594527</v>
      </c>
      <c r="N56" s="151">
        <f t="shared" si="22"/>
        <v>1076.3861192864842</v>
      </c>
      <c r="O56" s="153">
        <f t="shared" si="23"/>
        <v>0</v>
      </c>
      <c r="P56" s="154">
        <f t="shared" si="24"/>
        <v>-123.61388071351575</v>
      </c>
      <c r="Q56" s="155">
        <f t="shared" si="25"/>
        <v>0.89698843273873685</v>
      </c>
      <c r="R56" s="302">
        <f>Q72</f>
        <v>0.89990795973358984</v>
      </c>
      <c r="S56" s="156">
        <v>0.25</v>
      </c>
      <c r="T56" s="157">
        <v>0.26923611111111112</v>
      </c>
      <c r="U56" s="158"/>
      <c r="V56" s="159">
        <v>27.703813218779807</v>
      </c>
      <c r="W56" s="157"/>
      <c r="X56" s="168"/>
      <c r="Y56" s="305"/>
      <c r="Z56" s="306"/>
      <c r="AA56" s="114">
        <f t="shared" si="26"/>
        <v>-370.84164214054726</v>
      </c>
      <c r="AB56" s="155">
        <f t="shared" si="27"/>
        <v>0.89698843273873685</v>
      </c>
      <c r="AC56" s="307">
        <f>AB72</f>
        <v>0.89990795973358984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1883</v>
      </c>
      <c r="G57" s="102">
        <f t="shared" si="28"/>
        <v>56490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3230.4306743701636</v>
      </c>
      <c r="N57" s="105">
        <f t="shared" si="22"/>
        <v>807.6076685925409</v>
      </c>
      <c r="O57" s="107">
        <f t="shared" si="23"/>
        <v>0</v>
      </c>
      <c r="P57" s="108">
        <f t="shared" si="24"/>
        <v>-92.392331407459096</v>
      </c>
      <c r="Q57" s="109">
        <f t="shared" si="25"/>
        <v>0.89734185399171207</v>
      </c>
      <c r="R57" s="303"/>
      <c r="S57" s="46">
        <v>0.27916666666666667</v>
      </c>
      <c r="T57" s="47">
        <v>0.30344907407407407</v>
      </c>
      <c r="U57" s="110">
        <v>15</v>
      </c>
      <c r="V57" s="111">
        <v>34.973664934638379</v>
      </c>
      <c r="W57" s="112"/>
      <c r="X57" s="13"/>
      <c r="Y57" s="294"/>
      <c r="Z57" s="295"/>
      <c r="AA57" s="116">
        <f t="shared" si="26"/>
        <v>-369.56932562983638</v>
      </c>
      <c r="AB57" s="109">
        <f t="shared" si="27"/>
        <v>0.89734185399171207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1727</v>
      </c>
      <c r="G58" s="102">
        <f t="shared" si="28"/>
        <v>51810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3028.010985957314</v>
      </c>
      <c r="N58" s="105">
        <f t="shared" si="22"/>
        <v>757.0027464893285</v>
      </c>
      <c r="O58" s="107">
        <f t="shared" si="23"/>
        <v>0</v>
      </c>
      <c r="P58" s="108">
        <f t="shared" si="24"/>
        <v>-67.997253510671499</v>
      </c>
      <c r="Q58" s="109">
        <f t="shared" si="25"/>
        <v>0.91757908665373156</v>
      </c>
      <c r="R58" s="303"/>
      <c r="S58" s="46">
        <v>0.3131944444444445</v>
      </c>
      <c r="T58" s="47">
        <v>0.33695601851851859</v>
      </c>
      <c r="U58" s="110">
        <v>15</v>
      </c>
      <c r="V58" s="111">
        <v>34.220483505689877</v>
      </c>
      <c r="W58" s="112"/>
      <c r="X58" s="13"/>
      <c r="Y58" s="294"/>
      <c r="Z58" s="295"/>
      <c r="AA58" s="116">
        <f t="shared" si="26"/>
        <v>-271.98901404268599</v>
      </c>
      <c r="AB58" s="109">
        <f t="shared" si="27"/>
        <v>0.91757908665373156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2649</v>
      </c>
      <c r="G59" s="102">
        <f t="shared" si="28"/>
        <v>72794.52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3229.9258765915902</v>
      </c>
      <c r="N59" s="105">
        <f t="shared" si="22"/>
        <v>645.98517531831806</v>
      </c>
      <c r="O59" s="107">
        <f t="shared" si="23"/>
        <v>0</v>
      </c>
      <c r="P59" s="108">
        <f t="shared" si="24"/>
        <v>-74.014824681681944</v>
      </c>
      <c r="Q59" s="109">
        <f t="shared" si="25"/>
        <v>0.89720163238655282</v>
      </c>
      <c r="R59" s="303"/>
      <c r="S59" s="46">
        <v>0.34722222222222227</v>
      </c>
      <c r="T59" s="47">
        <v>0.38138888888888894</v>
      </c>
      <c r="U59" s="110">
        <v>14.783333333333299</v>
      </c>
      <c r="V59" s="111">
        <v>49.20855959943048</v>
      </c>
      <c r="W59" s="112"/>
      <c r="X59" s="115"/>
      <c r="Y59" s="294"/>
      <c r="Z59" s="295"/>
      <c r="AA59" s="116">
        <f t="shared" si="26"/>
        <v>-370.07412340840983</v>
      </c>
      <c r="AB59" s="109">
        <f t="shared" si="27"/>
        <v>0.89720163238655282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2203</v>
      </c>
      <c r="G60" s="102">
        <f t="shared" si="28"/>
        <v>40050.54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3224.5262807528698</v>
      </c>
      <c r="N60" s="105">
        <f t="shared" si="22"/>
        <v>1074.8420935842898</v>
      </c>
      <c r="O60" s="107">
        <f t="shared" si="23"/>
        <v>0</v>
      </c>
      <c r="P60" s="108">
        <f t="shared" si="24"/>
        <v>-125.15790641571016</v>
      </c>
      <c r="Q60" s="109">
        <f t="shared" si="25"/>
        <v>0.89570174465357488</v>
      </c>
      <c r="R60" s="303"/>
      <c r="S60" s="46">
        <v>0.39166666666666672</v>
      </c>
      <c r="T60" s="47">
        <v>0.42012731481481486</v>
      </c>
      <c r="U60" s="110">
        <v>14.799999999999995</v>
      </c>
      <c r="V60" s="111">
        <v>40.992067823723339</v>
      </c>
      <c r="W60" s="112"/>
      <c r="X60" s="115"/>
      <c r="Y60" s="294"/>
      <c r="Z60" s="295"/>
      <c r="AA60" s="116">
        <f t="shared" si="26"/>
        <v>-375.47371924713025</v>
      </c>
      <c r="AB60" s="109">
        <f t="shared" si="27"/>
        <v>0.89570174465357488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5764</v>
      </c>
      <c r="G61" s="120">
        <f t="shared" si="28"/>
        <v>96028.24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3225.9873667940715</v>
      </c>
      <c r="N61" s="105">
        <f t="shared" si="22"/>
        <v>645.19747335881425</v>
      </c>
      <c r="O61" s="107">
        <f t="shared" si="23"/>
        <v>0</v>
      </c>
      <c r="P61" s="108">
        <f t="shared" si="24"/>
        <v>-74.80252664118575</v>
      </c>
      <c r="Q61" s="109">
        <f t="shared" si="25"/>
        <v>0.89610760188724203</v>
      </c>
      <c r="R61" s="303"/>
      <c r="S61" s="46">
        <v>0.42986111111111119</v>
      </c>
      <c r="T61" s="119">
        <v>0.50430555555555567</v>
      </c>
      <c r="U61" s="110">
        <v>15</v>
      </c>
      <c r="V61" s="111">
        <v>107.20438758062764</v>
      </c>
      <c r="W61" s="112"/>
      <c r="X61" s="49"/>
      <c r="Y61" s="294"/>
      <c r="Z61" s="295"/>
      <c r="AA61" s="116">
        <f t="shared" si="26"/>
        <v>-374.01263320592852</v>
      </c>
      <c r="AB61" s="109">
        <f t="shared" si="27"/>
        <v>0.89610760188724203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3194.673257054244</v>
      </c>
      <c r="N72" s="137">
        <f>M72/L72</f>
        <v>798.668314263561</v>
      </c>
      <c r="O72" s="138">
        <f>L72-I72</f>
        <v>0</v>
      </c>
      <c r="P72" s="139">
        <f>N72-K72</f>
        <v>-88.831685736438999</v>
      </c>
      <c r="Q72" s="140">
        <f>N72/K72</f>
        <v>0.89990795973358984</v>
      </c>
      <c r="R72" s="304"/>
      <c r="S72" s="141">
        <v>0.25</v>
      </c>
      <c r="T72" s="142">
        <v>0.50430555555555567</v>
      </c>
      <c r="U72" s="143"/>
      <c r="V72" s="165"/>
      <c r="W72" s="166"/>
      <c r="X72" s="137"/>
      <c r="Y72" s="290"/>
      <c r="Z72" s="291"/>
      <c r="AA72" s="167">
        <f>M72-J72</f>
        <v>-355.326742945756</v>
      </c>
      <c r="AB72" s="140">
        <f>M72/J72</f>
        <v>0.89990795973358984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1528</v>
      </c>
      <c r="G73" s="147">
        <f t="shared" ref="G73:G75" si="33">E73*F73</f>
        <v>43654.96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3119.7489733838383</v>
      </c>
      <c r="N73" s="151">
        <f>M73/L73</f>
        <v>259.97908111531984</v>
      </c>
      <c r="O73" s="153">
        <f>L73-I73</f>
        <v>0</v>
      </c>
      <c r="P73" s="154">
        <f>N73-K73</f>
        <v>-40.020918884680157</v>
      </c>
      <c r="Q73" s="155">
        <f>N73/K73</f>
        <v>0.86659693705106611</v>
      </c>
      <c r="R73" s="302">
        <f>Q89</f>
        <v>0.89357798550528167</v>
      </c>
      <c r="S73" s="156">
        <v>0.70833333333333337</v>
      </c>
      <c r="T73" s="157">
        <v>0.72873842592592597</v>
      </c>
      <c r="U73" s="158"/>
      <c r="V73" s="159">
        <v>29.38697978015815</v>
      </c>
      <c r="W73" s="157"/>
      <c r="X73" s="168"/>
      <c r="Y73" s="305"/>
      <c r="Z73" s="306"/>
      <c r="AA73" s="114">
        <f>M73-J73</f>
        <v>-480.25102661616165</v>
      </c>
      <c r="AB73" s="155">
        <f>M73/J73</f>
        <v>0.86659693705106622</v>
      </c>
      <c r="AC73" s="307">
        <f>AB89</f>
        <v>0.89357798550528178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546</v>
      </c>
      <c r="G74" s="102">
        <f t="shared" si="33"/>
        <v>9669.66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3266.0672820575401</v>
      </c>
      <c r="N74" s="105">
        <f>M74/L74</f>
        <v>653.21345641150799</v>
      </c>
      <c r="O74" s="107">
        <f>L74-I74</f>
        <v>0</v>
      </c>
      <c r="P74" s="108">
        <f>N74-K74</f>
        <v>-66.786543588492009</v>
      </c>
      <c r="Q74" s="109">
        <f>N74/K74</f>
        <v>0.90724091168264998</v>
      </c>
      <c r="R74" s="303"/>
      <c r="S74" s="46">
        <v>0.73194444444444451</v>
      </c>
      <c r="T74" s="47">
        <v>0.73890046296296308</v>
      </c>
      <c r="U74" s="110">
        <v>4.6166666666666956</v>
      </c>
      <c r="V74" s="111">
        <v>10.030411859538308</v>
      </c>
      <c r="W74" s="112"/>
      <c r="X74" s="13"/>
      <c r="Y74" s="294"/>
      <c r="Z74" s="295"/>
      <c r="AA74" s="116">
        <f>M74-J74</f>
        <v>-333.93271794245993</v>
      </c>
      <c r="AB74" s="109">
        <f>M74/J74</f>
        <v>0.90724091168264998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1211</v>
      </c>
      <c r="G75" s="102">
        <f t="shared" si="33"/>
        <v>22912.120000000003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3264.8259880156643</v>
      </c>
      <c r="N75" s="105">
        <f>M75/L75</f>
        <v>652.96519760313288</v>
      </c>
      <c r="O75" s="107">
        <f>L75-I75</f>
        <v>0</v>
      </c>
      <c r="P75" s="108">
        <f>N75-K75</f>
        <v>-67.034802396867121</v>
      </c>
      <c r="Q75" s="109">
        <f>N75/K75</f>
        <v>0.90689610778212904</v>
      </c>
      <c r="R75" s="303"/>
      <c r="S75" s="46">
        <v>0.74236111111111114</v>
      </c>
      <c r="T75" s="47">
        <v>0.7578125</v>
      </c>
      <c r="U75" s="110">
        <v>4.9833333333332064</v>
      </c>
      <c r="V75" s="111">
        <v>22.255397459685799</v>
      </c>
      <c r="W75" s="112"/>
      <c r="X75" s="13"/>
      <c r="Y75" s="294"/>
      <c r="Z75" s="295"/>
      <c r="AA75" s="116">
        <f>M75-J75</f>
        <v>-335.17401198433572</v>
      </c>
      <c r="AB75" s="109">
        <f>M75/J75</f>
        <v>0.90689610778212892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3216.8807478190142</v>
      </c>
      <c r="N89" s="137">
        <f t="shared" ref="N89:N94" si="37">M89/L89</f>
        <v>438.66555652077466</v>
      </c>
      <c r="O89" s="138">
        <f t="shared" ref="O89:O94" si="38">L89-I89</f>
        <v>0</v>
      </c>
      <c r="P89" s="139">
        <f t="shared" ref="P89:P94" si="39">N89-K89</f>
        <v>-52.243534388316277</v>
      </c>
      <c r="Q89" s="140">
        <f t="shared" ref="Q89:Q94" si="40">N89/K89</f>
        <v>0.89357798550528167</v>
      </c>
      <c r="R89" s="304"/>
      <c r="S89" s="141">
        <v>0.70833333333333337</v>
      </c>
      <c r="T89" s="142">
        <v>0.7578125</v>
      </c>
      <c r="U89" s="143"/>
      <c r="V89" s="165"/>
      <c r="W89" s="166"/>
      <c r="X89" s="137"/>
      <c r="Y89" s="290"/>
      <c r="Z89" s="291"/>
      <c r="AA89" s="167">
        <f t="shared" ref="AA89:AA94" si="41">M89-J89</f>
        <v>-383.11925218098577</v>
      </c>
      <c r="AB89" s="140">
        <f t="shared" ref="AB89:AB94" si="42">M89/J89</f>
        <v>0.89357798550528178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500</v>
      </c>
      <c r="G90" s="147">
        <f t="shared" ref="G90:G94" si="43">E90*F90</f>
        <v>11635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2751.6677700017513</v>
      </c>
      <c r="N90" s="151">
        <f t="shared" si="37"/>
        <v>550.3335540003502</v>
      </c>
      <c r="O90" s="153">
        <f t="shared" si="38"/>
        <v>0</v>
      </c>
      <c r="P90" s="154">
        <f t="shared" si="39"/>
        <v>-49.666445999649795</v>
      </c>
      <c r="Q90" s="155">
        <f t="shared" si="40"/>
        <v>0.9172225900005837</v>
      </c>
      <c r="R90" s="302">
        <f>Q106</f>
        <v>0.91667629195307698</v>
      </c>
      <c r="S90" s="156">
        <v>0.70833333333333337</v>
      </c>
      <c r="T90" s="157">
        <v>0.71590277777777778</v>
      </c>
      <c r="U90" s="158"/>
      <c r="V90" s="159">
        <v>10.902478971864001</v>
      </c>
      <c r="W90" s="160"/>
      <c r="X90" s="161"/>
      <c r="Y90" s="305"/>
      <c r="Z90" s="306"/>
      <c r="AA90" s="114">
        <f t="shared" si="41"/>
        <v>-248.33222999824875</v>
      </c>
      <c r="AB90" s="155">
        <f t="shared" si="42"/>
        <v>0.9172225900005837</v>
      </c>
      <c r="AC90" s="307">
        <f>AB106</f>
        <v>0.91667629195307698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1418</v>
      </c>
      <c r="G91" s="102">
        <f t="shared" si="43"/>
        <v>34797.72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2748.3099097226482</v>
      </c>
      <c r="N91" s="105">
        <f t="shared" si="37"/>
        <v>687.07747743066204</v>
      </c>
      <c r="O91" s="107">
        <f t="shared" si="38"/>
        <v>0</v>
      </c>
      <c r="P91" s="108">
        <f t="shared" si="39"/>
        <v>-62.922522569337957</v>
      </c>
      <c r="Q91" s="109">
        <f t="shared" si="40"/>
        <v>0.91610330324088274</v>
      </c>
      <c r="R91" s="303"/>
      <c r="S91" s="46">
        <v>0.71944444444444444</v>
      </c>
      <c r="T91" s="47">
        <v>0.74093750000000003</v>
      </c>
      <c r="U91" s="110">
        <v>5.0999999999999979</v>
      </c>
      <c r="V91" s="111">
        <v>30.957207445570084</v>
      </c>
      <c r="W91" s="112"/>
      <c r="X91" s="115"/>
      <c r="Y91" s="294"/>
      <c r="Z91" s="295"/>
      <c r="AA91" s="116">
        <f t="shared" si="41"/>
        <v>-251.69009027735183</v>
      </c>
      <c r="AB91" s="109">
        <f t="shared" si="42"/>
        <v>0.91610330324088274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1351</v>
      </c>
      <c r="G92" s="102">
        <f t="shared" si="43"/>
        <v>32869.829999999994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2752.1237563503778</v>
      </c>
      <c r="N92" s="105">
        <f t="shared" si="37"/>
        <v>688.03093908759445</v>
      </c>
      <c r="O92" s="107">
        <f t="shared" si="38"/>
        <v>0</v>
      </c>
      <c r="P92" s="108">
        <f t="shared" si="39"/>
        <v>-61.969060912405553</v>
      </c>
      <c r="Q92" s="109">
        <f t="shared" si="40"/>
        <v>0.91737458545012596</v>
      </c>
      <c r="R92" s="303"/>
      <c r="S92" s="46">
        <v>0.74444444444444446</v>
      </c>
      <c r="T92" s="47">
        <v>0.76489583333333333</v>
      </c>
      <c r="U92" s="110">
        <v>5.0499999999999901</v>
      </c>
      <c r="V92" s="111">
        <v>29.45361734295502</v>
      </c>
      <c r="W92" s="112"/>
      <c r="X92" s="115"/>
      <c r="Y92" s="294"/>
      <c r="Z92" s="295"/>
      <c r="AA92" s="116">
        <f t="shared" si="41"/>
        <v>-247.87624364962221</v>
      </c>
      <c r="AB92" s="109">
        <f t="shared" si="42"/>
        <v>0.91737458545012596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1695</v>
      </c>
      <c r="G93" s="102">
        <f t="shared" si="43"/>
        <v>37764.6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3023.7449841614734</v>
      </c>
      <c r="N93" s="105">
        <f t="shared" si="37"/>
        <v>604.74899683229467</v>
      </c>
      <c r="O93" s="107">
        <f t="shared" si="38"/>
        <v>0</v>
      </c>
      <c r="P93" s="108">
        <f t="shared" si="39"/>
        <v>-55.251003167705335</v>
      </c>
      <c r="Q93" s="109">
        <f t="shared" si="40"/>
        <v>0.91628635883681009</v>
      </c>
      <c r="R93" s="303"/>
      <c r="S93" s="46">
        <v>0.7680555555555556</v>
      </c>
      <c r="T93" s="47">
        <v>0.79141203703703711</v>
      </c>
      <c r="U93" s="110">
        <v>4.5500000000000718</v>
      </c>
      <c r="V93" s="111">
        <v>33.633788739695198</v>
      </c>
      <c r="W93" s="112"/>
      <c r="X93" s="115"/>
      <c r="Y93" s="294"/>
      <c r="Z93" s="295"/>
      <c r="AA93" s="116">
        <f t="shared" si="41"/>
        <v>-276.25501583852656</v>
      </c>
      <c r="AB93" s="109">
        <f t="shared" si="42"/>
        <v>0.91628635883681009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6062</v>
      </c>
      <c r="G94" s="102">
        <f t="shared" si="43"/>
        <v>108449.18000000001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3024.3037342317498</v>
      </c>
      <c r="N94" s="105">
        <f t="shared" si="37"/>
        <v>756.07593355793745</v>
      </c>
      <c r="O94" s="107">
        <f t="shared" si="38"/>
        <v>0</v>
      </c>
      <c r="P94" s="108">
        <f t="shared" si="39"/>
        <v>-68.924066442062554</v>
      </c>
      <c r="Q94" s="109">
        <f t="shared" si="40"/>
        <v>0.91645567703992414</v>
      </c>
      <c r="R94" s="303"/>
      <c r="S94" s="46">
        <v>0.79444444444444451</v>
      </c>
      <c r="T94" s="47">
        <v>0.87795138888888891</v>
      </c>
      <c r="U94" s="110">
        <v>5</v>
      </c>
      <c r="V94" s="111">
        <v>120.26569814502912</v>
      </c>
      <c r="W94" s="112"/>
      <c r="X94" s="115"/>
      <c r="Y94" s="294"/>
      <c r="Z94" s="295"/>
      <c r="AA94" s="116">
        <f t="shared" si="41"/>
        <v>-275.69626576825021</v>
      </c>
      <c r="AB94" s="109">
        <f t="shared" si="42"/>
        <v>0.91645567703992414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2860.0300308936003</v>
      </c>
      <c r="N106" s="137">
        <f t="shared" ref="N106:N114" si="48">M106/L106</f>
        <v>650.0068252030909</v>
      </c>
      <c r="O106" s="138">
        <f t="shared" ref="O106:O114" si="49">L106-I106</f>
        <v>0</v>
      </c>
      <c r="P106" s="139">
        <f t="shared" ref="P106:P114" si="50">N106-K106</f>
        <v>-59.08408388781811</v>
      </c>
      <c r="Q106" s="140">
        <f t="shared" ref="Q106:Q114" si="51">N106/K106</f>
        <v>0.91667629195307698</v>
      </c>
      <c r="R106" s="304"/>
      <c r="S106" s="141">
        <v>0.70833333333333337</v>
      </c>
      <c r="T106" s="142">
        <v>0.87795138888888891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-259.96996910639973</v>
      </c>
      <c r="AB106" s="140">
        <f t="shared" ref="AB106:AB114" si="53">M106/J106</f>
        <v>0.91667629195307698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707</v>
      </c>
      <c r="G107" s="147">
        <f t="shared" ref="G107:G114" si="54">E107*F107</f>
        <v>12853.26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2754.1036266088445</v>
      </c>
      <c r="N107" s="151">
        <f t="shared" si="48"/>
        <v>918.03454220294816</v>
      </c>
      <c r="O107" s="153">
        <f t="shared" si="49"/>
        <v>0</v>
      </c>
      <c r="P107" s="154">
        <f t="shared" si="50"/>
        <v>-81.96545779705184</v>
      </c>
      <c r="Q107" s="155">
        <f t="shared" si="51"/>
        <v>0.91803454220294811</v>
      </c>
      <c r="R107" s="302">
        <f>Q123</f>
        <v>0.90659156627422766</v>
      </c>
      <c r="S107" s="156">
        <v>0.73333333333333339</v>
      </c>
      <c r="T107" s="157">
        <v>0.74402777777777784</v>
      </c>
      <c r="U107" s="158"/>
      <c r="V107" s="159">
        <v>15.40247054982175</v>
      </c>
      <c r="W107" s="160"/>
      <c r="X107" s="161"/>
      <c r="Y107" s="305"/>
      <c r="Z107" s="306"/>
      <c r="AA107" s="114">
        <f t="shared" si="52"/>
        <v>-245.89637339115552</v>
      </c>
      <c r="AB107" s="155">
        <f t="shared" si="53"/>
        <v>0.91803454220294811</v>
      </c>
      <c r="AC107" s="307">
        <f>AB123</f>
        <v>0.90659156627422766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448</v>
      </c>
      <c r="G108" s="102">
        <f t="shared" si="54"/>
        <v>8144.6399999999994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3229.8446169944914</v>
      </c>
      <c r="N108" s="105">
        <f t="shared" si="48"/>
        <v>1076.6148723314971</v>
      </c>
      <c r="O108" s="107">
        <f t="shared" si="49"/>
        <v>0</v>
      </c>
      <c r="P108" s="108">
        <f t="shared" si="50"/>
        <v>-123.38512766850295</v>
      </c>
      <c r="Q108" s="109">
        <f t="shared" si="51"/>
        <v>0.8971790602762475</v>
      </c>
      <c r="R108" s="303"/>
      <c r="S108" s="46">
        <v>0.75416666666666665</v>
      </c>
      <c r="T108" s="47">
        <v>0.75994212962962959</v>
      </c>
      <c r="U108" s="110">
        <v>14.599999999999884</v>
      </c>
      <c r="V108" s="111">
        <v>8.3223817822583026</v>
      </c>
      <c r="W108" s="112"/>
      <c r="X108" s="115"/>
      <c r="Y108" s="294"/>
      <c r="Z108" s="295"/>
      <c r="AA108" s="116">
        <f t="shared" si="52"/>
        <v>-370.15538300550861</v>
      </c>
      <c r="AB108" s="109">
        <f t="shared" si="53"/>
        <v>0.89717906027624761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2450</v>
      </c>
      <c r="G109" s="102">
        <f t="shared" si="54"/>
        <v>34373.5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2754.1401003867818</v>
      </c>
      <c r="N109" s="105">
        <f t="shared" si="48"/>
        <v>918.04670012892723</v>
      </c>
      <c r="O109" s="107">
        <f t="shared" si="49"/>
        <v>0</v>
      </c>
      <c r="P109" s="108">
        <f t="shared" si="50"/>
        <v>-81.953299871072772</v>
      </c>
      <c r="Q109" s="109">
        <f t="shared" si="51"/>
        <v>0.9180467001289272</v>
      </c>
      <c r="R109" s="303"/>
      <c r="S109" s="46">
        <v>0.77013888888888882</v>
      </c>
      <c r="T109" s="47">
        <v>0.80719907407407399</v>
      </c>
      <c r="U109" s="110">
        <v>14.683333333333284</v>
      </c>
      <c r="V109" s="111">
        <v>53.374191087576058</v>
      </c>
      <c r="W109" s="112"/>
      <c r="X109" s="115"/>
      <c r="Y109" s="294"/>
      <c r="Z109" s="295"/>
      <c r="AA109" s="116">
        <f t="shared" si="52"/>
        <v>-245.8598996132182</v>
      </c>
      <c r="AB109" s="109">
        <f t="shared" si="53"/>
        <v>0.91804670012892731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3051</v>
      </c>
      <c r="G110" s="102">
        <f t="shared" si="54"/>
        <v>43568.28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3228.9203308296865</v>
      </c>
      <c r="N110" s="105">
        <f t="shared" si="48"/>
        <v>1076.3067769432289</v>
      </c>
      <c r="O110" s="107">
        <f t="shared" si="49"/>
        <v>0</v>
      </c>
      <c r="P110" s="108">
        <f t="shared" si="50"/>
        <v>-123.6932230567711</v>
      </c>
      <c r="Q110" s="109">
        <f t="shared" si="51"/>
        <v>0.89692231411935741</v>
      </c>
      <c r="R110" s="303"/>
      <c r="S110" s="46">
        <v>0.81736111111111098</v>
      </c>
      <c r="T110" s="47">
        <v>0.85672453703703688</v>
      </c>
      <c r="U110" s="110">
        <v>14.633333333333276</v>
      </c>
      <c r="V110" s="111">
        <v>56.693873259165194</v>
      </c>
      <c r="W110" s="112"/>
      <c r="X110" s="115"/>
      <c r="Y110" s="294"/>
      <c r="Z110" s="295"/>
      <c r="AA110" s="116">
        <f t="shared" si="52"/>
        <v>-371.07966917031354</v>
      </c>
      <c r="AB110" s="109">
        <f t="shared" si="53"/>
        <v>0.8969223141193573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1591</v>
      </c>
      <c r="G111" s="102">
        <f t="shared" si="54"/>
        <v>28924.38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2754.1036266088445</v>
      </c>
      <c r="N111" s="105">
        <f t="shared" si="48"/>
        <v>918.03454220294816</v>
      </c>
      <c r="O111" s="107">
        <f t="shared" si="49"/>
        <v>0</v>
      </c>
      <c r="P111" s="108">
        <f t="shared" si="50"/>
        <v>-81.96545779705184</v>
      </c>
      <c r="Q111" s="109">
        <f t="shared" si="51"/>
        <v>0.91803454220294811</v>
      </c>
      <c r="R111" s="303"/>
      <c r="S111" s="46">
        <v>0.86666666666666647</v>
      </c>
      <c r="T111" s="47">
        <v>0.89072916666666646</v>
      </c>
      <c r="U111" s="110">
        <v>15</v>
      </c>
      <c r="V111" s="111">
        <v>34.661005155256582</v>
      </c>
      <c r="W111" s="112"/>
      <c r="X111" s="115"/>
      <c r="Y111" s="294"/>
      <c r="Z111" s="295"/>
      <c r="AA111" s="116">
        <f t="shared" si="52"/>
        <v>-245.89637339115552</v>
      </c>
      <c r="AB111" s="109">
        <f t="shared" si="53"/>
        <v>0.91803454220294811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904</v>
      </c>
      <c r="G112" s="120">
        <f t="shared" si="54"/>
        <v>16434.72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3229.8446169944923</v>
      </c>
      <c r="N112" s="105">
        <f t="shared" si="48"/>
        <v>1076.6148723314975</v>
      </c>
      <c r="O112" s="107">
        <f t="shared" si="49"/>
        <v>0</v>
      </c>
      <c r="P112" s="108">
        <f t="shared" si="50"/>
        <v>-123.38512766850249</v>
      </c>
      <c r="Q112" s="109">
        <f t="shared" si="51"/>
        <v>0.89717906027624794</v>
      </c>
      <c r="R112" s="303"/>
      <c r="S112" s="46">
        <v>0.90069444444444424</v>
      </c>
      <c r="T112" s="119">
        <v>0.91234953703703681</v>
      </c>
      <c r="U112" s="110">
        <v>15</v>
      </c>
      <c r="V112" s="111">
        <v>16.793377524914071</v>
      </c>
      <c r="W112" s="112"/>
      <c r="X112" s="115"/>
      <c r="Y112" s="294"/>
      <c r="Z112" s="295"/>
      <c r="AA112" s="116">
        <f t="shared" si="52"/>
        <v>-370.1553830055077</v>
      </c>
      <c r="AB112" s="109">
        <f t="shared" si="53"/>
        <v>0.89717906027624783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2754.1401003867823</v>
      </c>
      <c r="N113" s="105">
        <f t="shared" si="48"/>
        <v>918.04670012892745</v>
      </c>
      <c r="O113" s="122">
        <f t="shared" si="49"/>
        <v>0</v>
      </c>
      <c r="P113" s="123">
        <f t="shared" si="50"/>
        <v>-81.953299871072545</v>
      </c>
      <c r="Q113" s="124">
        <f t="shared" si="51"/>
        <v>0.91804670012892742</v>
      </c>
      <c r="R113" s="303"/>
      <c r="S113" s="46">
        <v>0.92222222222222194</v>
      </c>
      <c r="T113" s="119">
        <v>1.0170833333333331</v>
      </c>
      <c r="U113" s="110">
        <v>15</v>
      </c>
      <c r="V113" s="111">
        <v>136.61614380007731</v>
      </c>
      <c r="W113" s="112"/>
      <c r="X113" s="115"/>
      <c r="Y113" s="294"/>
      <c r="Z113" s="295"/>
      <c r="AA113" s="116">
        <f t="shared" si="52"/>
        <v>-245.85989961321775</v>
      </c>
      <c r="AB113" s="109">
        <f t="shared" si="53"/>
        <v>0.91804670012892742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8182</v>
      </c>
      <c r="G114" s="120">
        <f t="shared" si="54"/>
        <v>116838.95999999999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3228.9203308296869</v>
      </c>
      <c r="N114" s="105">
        <f t="shared" si="48"/>
        <v>1076.3067769432289</v>
      </c>
      <c r="O114" s="122">
        <f t="shared" si="49"/>
        <v>0</v>
      </c>
      <c r="P114" s="123">
        <f t="shared" si="50"/>
        <v>-123.6932230567711</v>
      </c>
      <c r="Q114" s="124">
        <f t="shared" si="51"/>
        <v>0.89692231411935741</v>
      </c>
      <c r="R114" s="303"/>
      <c r="S114" s="46">
        <v>1.0270833333333331</v>
      </c>
      <c r="T114" s="119">
        <v>1.1326620370370368</v>
      </c>
      <c r="U114" s="110">
        <v>15</v>
      </c>
      <c r="V114" s="111">
        <v>152.03843690805951</v>
      </c>
      <c r="W114" s="112"/>
      <c r="X114" s="115"/>
      <c r="Y114" s="294"/>
      <c r="Z114" s="295"/>
      <c r="AA114" s="116">
        <f t="shared" si="52"/>
        <v>-371.07966917031308</v>
      </c>
      <c r="AB114" s="109">
        <f t="shared" si="53"/>
        <v>0.89692231411935752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2991.7521687049511</v>
      </c>
      <c r="N123" s="137">
        <f t="shared" ref="N123:N135" si="59">M123/L123</f>
        <v>997.25072290165042</v>
      </c>
      <c r="O123" s="138">
        <f t="shared" ref="O123:O135" si="60">L123-I123</f>
        <v>0</v>
      </c>
      <c r="P123" s="139">
        <f t="shared" ref="P123:P135" si="61">N123-K123</f>
        <v>-102.74927709834958</v>
      </c>
      <c r="Q123" s="140">
        <f t="shared" ref="Q123:Q135" si="62">N123/K123</f>
        <v>0.90659156627422766</v>
      </c>
      <c r="R123" s="304"/>
      <c r="S123" s="141">
        <v>0.73333333333333339</v>
      </c>
      <c r="T123" s="142">
        <v>1.1326620370370368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-308.24783129504885</v>
      </c>
      <c r="AB123" s="140">
        <f t="shared" ref="AB123:AB135" si="64">M123/J123</f>
        <v>0.90659156627422766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516</v>
      </c>
      <c r="G124" s="147">
        <f t="shared" ref="G124:G135" si="65">E124*F124</f>
        <v>12915.480000000001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3230.748743699959</v>
      </c>
      <c r="N124" s="151">
        <f t="shared" si="59"/>
        <v>646.14974873999176</v>
      </c>
      <c r="O124" s="153">
        <f t="shared" si="60"/>
        <v>0</v>
      </c>
      <c r="P124" s="154">
        <f t="shared" si="61"/>
        <v>-73.850251260008235</v>
      </c>
      <c r="Q124" s="155">
        <f t="shared" si="62"/>
        <v>0.89743020658332184</v>
      </c>
      <c r="R124" s="302">
        <f>Q140</f>
        <v>0.89696295212426036</v>
      </c>
      <c r="S124" s="156">
        <v>0.73888888888888893</v>
      </c>
      <c r="T124" s="157">
        <v>0.74553240740740745</v>
      </c>
      <c r="U124" s="158"/>
      <c r="V124" s="159">
        <v>9.5829179103985656</v>
      </c>
      <c r="W124" s="157"/>
      <c r="X124" s="168"/>
      <c r="Y124" s="305"/>
      <c r="Z124" s="306"/>
      <c r="AA124" s="170">
        <f t="shared" si="63"/>
        <v>-369.25125630004095</v>
      </c>
      <c r="AB124" s="155">
        <f t="shared" si="64"/>
        <v>0.89743020658332195</v>
      </c>
      <c r="AC124" s="307">
        <f>AB140</f>
        <v>0.89696295212426036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504</v>
      </c>
      <c r="G125" s="102">
        <f t="shared" si="65"/>
        <v>8416.7999999999993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3228.0838854278286</v>
      </c>
      <c r="N125" s="105">
        <f t="shared" si="59"/>
        <v>1076.0279618092761</v>
      </c>
      <c r="O125" s="107">
        <f t="shared" si="60"/>
        <v>0</v>
      </c>
      <c r="P125" s="108">
        <f t="shared" si="61"/>
        <v>-123.97203819072388</v>
      </c>
      <c r="Q125" s="109">
        <f t="shared" si="62"/>
        <v>0.89668996817439672</v>
      </c>
      <c r="R125" s="303"/>
      <c r="S125" s="46">
        <v>0.75555555555555554</v>
      </c>
      <c r="T125" s="47">
        <v>0.76206018518518515</v>
      </c>
      <c r="U125" s="110">
        <v>15</v>
      </c>
      <c r="V125" s="111">
        <v>9.3677863008792883</v>
      </c>
      <c r="W125" s="112"/>
      <c r="X125" s="13"/>
      <c r="Y125" s="294"/>
      <c r="Z125" s="295"/>
      <c r="AA125" s="171">
        <f t="shared" si="63"/>
        <v>-371.91611457217141</v>
      </c>
      <c r="AB125" s="109">
        <f t="shared" si="64"/>
        <v>0.89668996817439683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742</v>
      </c>
      <c r="G126" s="102">
        <f t="shared" si="65"/>
        <v>22260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3230.1427022921025</v>
      </c>
      <c r="N126" s="105">
        <f t="shared" si="59"/>
        <v>807.53567557302563</v>
      </c>
      <c r="O126" s="107">
        <f t="shared" si="60"/>
        <v>0</v>
      </c>
      <c r="P126" s="108">
        <f t="shared" si="61"/>
        <v>-92.464324426974372</v>
      </c>
      <c r="Q126" s="109">
        <f t="shared" si="62"/>
        <v>0.8972618617478062</v>
      </c>
      <c r="R126" s="303"/>
      <c r="S126" s="46">
        <v>0.77222222222222214</v>
      </c>
      <c r="T126" s="47">
        <v>0.78178240740740734</v>
      </c>
      <c r="U126" s="110">
        <v>14.633333333333276</v>
      </c>
      <c r="V126" s="111">
        <v>13.782672811454647</v>
      </c>
      <c r="W126" s="112"/>
      <c r="X126" s="13"/>
      <c r="Y126" s="294"/>
      <c r="Z126" s="295"/>
      <c r="AA126" s="171">
        <f t="shared" si="63"/>
        <v>-369.85729770789749</v>
      </c>
      <c r="AB126" s="109">
        <f t="shared" si="64"/>
        <v>0.8972618617478062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757</v>
      </c>
      <c r="G127" s="102">
        <f t="shared" si="65"/>
        <v>18788.740000000002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3228.1531506730562</v>
      </c>
      <c r="N127" s="105">
        <f t="shared" si="59"/>
        <v>645.63063013461124</v>
      </c>
      <c r="O127" s="107">
        <f t="shared" si="60"/>
        <v>0</v>
      </c>
      <c r="P127" s="108">
        <f t="shared" si="61"/>
        <v>-74.369369865388762</v>
      </c>
      <c r="Q127" s="109">
        <f t="shared" si="62"/>
        <v>0.89670920852029334</v>
      </c>
      <c r="R127" s="303"/>
      <c r="S127" s="46">
        <v>0.79166666666666652</v>
      </c>
      <c r="T127" s="47">
        <v>0.80143518518518508</v>
      </c>
      <c r="U127" s="110">
        <v>15</v>
      </c>
      <c r="V127" s="111">
        <v>14.069964428586704</v>
      </c>
      <c r="W127" s="112"/>
      <c r="X127" s="13"/>
      <c r="Y127" s="294"/>
      <c r="Z127" s="295"/>
      <c r="AA127" s="171">
        <f t="shared" si="63"/>
        <v>-371.84684932694381</v>
      </c>
      <c r="AB127" s="109">
        <f t="shared" si="64"/>
        <v>0.89670920852029334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1139</v>
      </c>
      <c r="G128" s="102">
        <f t="shared" si="65"/>
        <v>20707.02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3227.6034114390854</v>
      </c>
      <c r="N128" s="105">
        <f t="shared" si="59"/>
        <v>1075.8678038130286</v>
      </c>
      <c r="O128" s="107">
        <f t="shared" si="60"/>
        <v>0</v>
      </c>
      <c r="P128" s="108">
        <f t="shared" si="61"/>
        <v>-124.13219618697144</v>
      </c>
      <c r="Q128" s="109">
        <f t="shared" si="62"/>
        <v>0.89655650317752378</v>
      </c>
      <c r="R128" s="303"/>
      <c r="S128" s="46">
        <v>0.81180555555555534</v>
      </c>
      <c r="T128" s="47">
        <v>0.82650462962962945</v>
      </c>
      <c r="U128" s="110">
        <v>14.933333333333163</v>
      </c>
      <c r="V128" s="111">
        <v>21.173605083509742</v>
      </c>
      <c r="W128" s="112"/>
      <c r="X128" s="115"/>
      <c r="Y128" s="294"/>
      <c r="Z128" s="295"/>
      <c r="AA128" s="171">
        <f t="shared" si="63"/>
        <v>-372.39658856091455</v>
      </c>
      <c r="AB128" s="109">
        <f t="shared" si="64"/>
        <v>0.89655650317752378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2549</v>
      </c>
      <c r="G129" s="120">
        <f t="shared" si="65"/>
        <v>42466.340000000004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3229.6678723519926</v>
      </c>
      <c r="N129" s="105">
        <f t="shared" si="59"/>
        <v>645.93357447039853</v>
      </c>
      <c r="O129" s="107">
        <f t="shared" si="60"/>
        <v>0</v>
      </c>
      <c r="P129" s="108">
        <f t="shared" si="61"/>
        <v>-74.066425529601474</v>
      </c>
      <c r="Q129" s="109">
        <f t="shared" si="62"/>
        <v>0.89712996454222016</v>
      </c>
      <c r="R129" s="303"/>
      <c r="S129" s="46">
        <v>0.83680555555555525</v>
      </c>
      <c r="T129" s="119">
        <v>0.86968749999999972</v>
      </c>
      <c r="U129" s="110">
        <v>14.833333333333147</v>
      </c>
      <c r="V129" s="111">
        <v>47.35471449224346</v>
      </c>
      <c r="W129" s="112"/>
      <c r="X129" s="49"/>
      <c r="Y129" s="294"/>
      <c r="Z129" s="295"/>
      <c r="AA129" s="171">
        <f t="shared" si="63"/>
        <v>-370.33212764800737</v>
      </c>
      <c r="AB129" s="109">
        <f t="shared" si="64"/>
        <v>0.89712996454222016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3230.7487436999586</v>
      </c>
      <c r="N130" s="105">
        <f t="shared" si="59"/>
        <v>646.14974873999176</v>
      </c>
      <c r="O130" s="122">
        <f t="shared" si="60"/>
        <v>0</v>
      </c>
      <c r="P130" s="123">
        <f t="shared" si="61"/>
        <v>-73.850251260008235</v>
      </c>
      <c r="Q130" s="124">
        <f t="shared" si="62"/>
        <v>0.89743020658332184</v>
      </c>
      <c r="R130" s="303"/>
      <c r="S130" s="46">
        <v>0.87986111111111076</v>
      </c>
      <c r="T130" s="119">
        <v>0.89417824074074037</v>
      </c>
      <c r="U130" s="110">
        <v>14.649999999999892</v>
      </c>
      <c r="V130" s="111">
        <v>20.632987981497688</v>
      </c>
      <c r="W130" s="112"/>
      <c r="X130" s="115"/>
      <c r="Y130" s="294"/>
      <c r="Z130" s="295"/>
      <c r="AA130" s="171">
        <f t="shared" si="63"/>
        <v>-369.2512563000414</v>
      </c>
      <c r="AB130" s="109">
        <f t="shared" si="64"/>
        <v>0.89743020658332184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1049</v>
      </c>
      <c r="G131" s="120">
        <f t="shared" si="65"/>
        <v>17518.3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3228.0838854278286</v>
      </c>
      <c r="N131" s="105">
        <f t="shared" si="59"/>
        <v>1076.0279618092761</v>
      </c>
      <c r="O131" s="122">
        <f t="shared" si="60"/>
        <v>0</v>
      </c>
      <c r="P131" s="123">
        <f t="shared" si="61"/>
        <v>-123.97203819072388</v>
      </c>
      <c r="Q131" s="124">
        <f t="shared" si="62"/>
        <v>0.89668996817439672</v>
      </c>
      <c r="R131" s="303"/>
      <c r="S131" s="46">
        <v>0.90416666666666623</v>
      </c>
      <c r="T131" s="119">
        <v>0.91769675925925887</v>
      </c>
      <c r="U131" s="110">
        <v>15</v>
      </c>
      <c r="V131" s="111">
        <v>19.497634582584073</v>
      </c>
      <c r="W131" s="112"/>
      <c r="X131" s="115"/>
      <c r="Y131" s="294"/>
      <c r="Z131" s="295"/>
      <c r="AA131" s="171">
        <f t="shared" si="63"/>
        <v>-371.91611457217141</v>
      </c>
      <c r="AB131" s="109">
        <f t="shared" si="64"/>
        <v>0.89668996817439683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1821</v>
      </c>
      <c r="G132" s="120">
        <f t="shared" si="65"/>
        <v>54630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3230.1427022921016</v>
      </c>
      <c r="N132" s="105">
        <f t="shared" si="59"/>
        <v>807.5356755730254</v>
      </c>
      <c r="O132" s="122">
        <f t="shared" si="60"/>
        <v>0</v>
      </c>
      <c r="P132" s="123">
        <f t="shared" si="61"/>
        <v>-92.464324426974599</v>
      </c>
      <c r="Q132" s="124">
        <f t="shared" si="62"/>
        <v>0.89726186174780598</v>
      </c>
      <c r="R132" s="303"/>
      <c r="S132" s="46">
        <v>0.92777777777777726</v>
      </c>
      <c r="T132" s="119">
        <v>0.95126157407407352</v>
      </c>
      <c r="U132" s="110">
        <v>14.516666666666485</v>
      </c>
      <c r="V132" s="111">
        <v>33.825130983367814</v>
      </c>
      <c r="W132" s="125"/>
      <c r="X132" s="126"/>
      <c r="Y132" s="294"/>
      <c r="Z132" s="295"/>
      <c r="AA132" s="171">
        <f t="shared" si="63"/>
        <v>-369.8572977078984</v>
      </c>
      <c r="AB132" s="109">
        <f t="shared" si="64"/>
        <v>0.89726186174780598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1724</v>
      </c>
      <c r="G133" s="120">
        <f t="shared" si="65"/>
        <v>42789.68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3228.1531506730571</v>
      </c>
      <c r="N133" s="105">
        <f t="shared" si="59"/>
        <v>645.63063013461147</v>
      </c>
      <c r="O133" s="122">
        <f t="shared" si="60"/>
        <v>0</v>
      </c>
      <c r="P133" s="123">
        <f t="shared" si="61"/>
        <v>-74.369369865388535</v>
      </c>
      <c r="Q133" s="124">
        <f t="shared" si="62"/>
        <v>0.89670920852029368</v>
      </c>
      <c r="R133" s="303"/>
      <c r="S133" s="46">
        <v>0.96111111111111058</v>
      </c>
      <c r="T133" s="119">
        <v>0.98335648148148092</v>
      </c>
      <c r="U133" s="110">
        <v>15</v>
      </c>
      <c r="V133" s="111">
        <v>32.043089398789263</v>
      </c>
      <c r="W133" s="125"/>
      <c r="X133" s="126"/>
      <c r="Y133" s="294"/>
      <c r="Z133" s="295"/>
      <c r="AA133" s="171">
        <f t="shared" si="63"/>
        <v>-371.8468493269429</v>
      </c>
      <c r="AB133" s="109">
        <f t="shared" si="64"/>
        <v>0.89670920852029368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2904</v>
      </c>
      <c r="G134" s="120">
        <f t="shared" si="65"/>
        <v>52794.720000000001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3227.603411439085</v>
      </c>
      <c r="N134" s="105">
        <f t="shared" si="59"/>
        <v>1075.8678038130283</v>
      </c>
      <c r="O134" s="122">
        <f t="shared" si="60"/>
        <v>0</v>
      </c>
      <c r="P134" s="123">
        <f t="shared" si="61"/>
        <v>-124.13219618697167</v>
      </c>
      <c r="Q134" s="124">
        <f t="shared" si="62"/>
        <v>0.89655650317752356</v>
      </c>
      <c r="R134" s="303"/>
      <c r="S134" s="46">
        <v>0.99374999999999947</v>
      </c>
      <c r="T134" s="119">
        <v>1.0312384259259253</v>
      </c>
      <c r="U134" s="110">
        <v>14.966666666666715</v>
      </c>
      <c r="V134" s="111">
        <v>53.984327622925633</v>
      </c>
      <c r="W134" s="125"/>
      <c r="X134" s="126"/>
      <c r="Y134" s="294"/>
      <c r="Z134" s="295"/>
      <c r="AA134" s="171">
        <f t="shared" si="63"/>
        <v>-372.39658856091501</v>
      </c>
      <c r="AB134" s="109">
        <f t="shared" si="64"/>
        <v>0.89655650317752356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6607</v>
      </c>
      <c r="G135" s="120">
        <f t="shared" si="65"/>
        <v>110072.62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3229.6678723519926</v>
      </c>
      <c r="N135" s="105">
        <f t="shared" si="59"/>
        <v>645.93357447039853</v>
      </c>
      <c r="O135" s="122">
        <f t="shared" si="60"/>
        <v>0</v>
      </c>
      <c r="P135" s="123">
        <f t="shared" si="61"/>
        <v>-74.066425529601474</v>
      </c>
      <c r="Q135" s="124">
        <f t="shared" si="62"/>
        <v>0.89712996454222016</v>
      </c>
      <c r="R135" s="303"/>
      <c r="S135" s="46">
        <v>1.0409722222222217</v>
      </c>
      <c r="T135" s="119">
        <v>1.1262037037037032</v>
      </c>
      <c r="U135" s="110">
        <v>15</v>
      </c>
      <c r="V135" s="111">
        <v>122.7432713418017</v>
      </c>
      <c r="W135" s="125"/>
      <c r="X135" s="126"/>
      <c r="Y135" s="294"/>
      <c r="Z135" s="295"/>
      <c r="AA135" s="171">
        <f t="shared" si="63"/>
        <v>-370.33212764800737</v>
      </c>
      <c r="AB135" s="109">
        <f t="shared" si="64"/>
        <v>0.89712996454222016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3229.0666276473371</v>
      </c>
      <c r="N140" s="137">
        <f>M140/L140</f>
        <v>774.97599063536086</v>
      </c>
      <c r="O140" s="138">
        <f>L140-I140</f>
        <v>0</v>
      </c>
      <c r="P140" s="139">
        <f>N140-K140</f>
        <v>-89.024009364639028</v>
      </c>
      <c r="Q140" s="140">
        <f>N140/K140</f>
        <v>0.89696295212426036</v>
      </c>
      <c r="R140" s="304"/>
      <c r="S140" s="141">
        <v>0.73888888888888893</v>
      </c>
      <c r="T140" s="142">
        <v>1.1262037037037032</v>
      </c>
      <c r="U140" s="143"/>
      <c r="V140" s="165"/>
      <c r="W140" s="166"/>
      <c r="X140" s="137"/>
      <c r="Y140" s="290"/>
      <c r="Z140" s="291"/>
      <c r="AA140" s="173">
        <f>M140-J140</f>
        <v>-370.9333723526629</v>
      </c>
      <c r="AB140" s="140">
        <f>M140/J140</f>
        <v>0.89696295212426036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0" priority="1" operator="greaterThan">
      <formula>0</formula>
    </cfRule>
  </conditionalFormatting>
  <conditionalFormatting sqref="P5:P140 AA5:AA140">
    <cfRule type="cellIs" dxfId="389" priority="4" operator="lessThan">
      <formula>0</formula>
    </cfRule>
  </conditionalFormatting>
  <conditionalFormatting sqref="Q5:Q140 AB5:AB140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6 R5:R140 AC73:AC78">
    <cfRule type="cellIs" dxfId="386" priority="5" operator="lessThan">
      <formula>0.8</formula>
    </cfRule>
  </conditionalFormatting>
  <conditionalFormatting sqref="AC12:AC20">
    <cfRule type="cellIs" dxfId="385" priority="12" operator="lessThan">
      <formula>0.8</formula>
    </cfRule>
  </conditionalFormatting>
  <conditionalFormatting sqref="AC22">
    <cfRule type="cellIs" dxfId="384" priority="11" operator="lessThan">
      <formula>0.8</formula>
    </cfRule>
  </conditionalFormatting>
  <conditionalFormatting sqref="AC39">
    <cfRule type="cellIs" dxfId="383" priority="7" operator="lessThan">
      <formula>0.8</formula>
    </cfRule>
  </conditionalFormatting>
  <conditionalFormatting sqref="AC56:AC61">
    <cfRule type="cellIs" dxfId="382" priority="6" operator="lessThan">
      <formula>0.8</formula>
    </cfRule>
  </conditionalFormatting>
  <conditionalFormatting sqref="AC90">
    <cfRule type="cellIs" dxfId="381" priority="10" operator="lessThan">
      <formula>0.8</formula>
    </cfRule>
  </conditionalFormatting>
  <conditionalFormatting sqref="AC107">
    <cfRule type="cellIs" dxfId="380" priority="9" operator="lessThan">
      <formula>0.8</formula>
    </cfRule>
  </conditionalFormatting>
  <conditionalFormatting sqref="AC124:AC129">
    <cfRule type="cellIs" dxfId="379" priority="8" operator="lessThan">
      <formula>0.8</formula>
    </cfRule>
  </conditionalFormatting>
  <dataValidations count="1">
    <dataValidation type="list" allowBlank="1" showInputMessage="1" showErrorMessage="1" sqref="Y5:Z140" xr:uid="{C0C18CEA-3972-4EF4-A0CD-51C4107C3C1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8F61-5A9F-435A-B54B-AB1D0871E650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22" sqref="P22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87061</v>
      </c>
      <c r="E1" s="87" t="s">
        <v>3</v>
      </c>
      <c r="F1" s="88">
        <f>SUM(G5:G140)</f>
        <v>3936259.8200000003</v>
      </c>
      <c r="G1" s="89" t="s">
        <v>84</v>
      </c>
      <c r="H1" s="90">
        <f>L21+L38+L55+L72+L89+L106+L123+L140</f>
        <v>138.46666666666667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46251</v>
      </c>
      <c r="B2" s="348"/>
      <c r="C2" s="91" t="s">
        <v>40</v>
      </c>
      <c r="D2" s="92">
        <f>AVERAGE(N21,N38,N55,N72,N89,N106,N123,N140)</f>
        <v>199.72364411884942</v>
      </c>
      <c r="E2" s="92" t="s">
        <v>91</v>
      </c>
      <c r="F2" s="93">
        <f>F1/D1</f>
        <v>45.212664913106906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3885</v>
      </c>
      <c r="G5" s="147">
        <f t="shared" ref="G5:G8" si="0">E5*F5</f>
        <v>76534.5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</v>
      </c>
      <c r="N5" s="151">
        <f>M5/L5</f>
        <v>83.314406782834467</v>
      </c>
      <c r="O5" s="153">
        <f>L5-I5</f>
        <v>0</v>
      </c>
      <c r="P5" s="154">
        <f>N5-K5</f>
        <v>-8.9932855248578392</v>
      </c>
      <c r="Q5" s="155">
        <f>N5/K5</f>
        <v>0.90257274014737343</v>
      </c>
      <c r="R5" s="302">
        <f>Q21</f>
        <v>0.90246862282039142</v>
      </c>
      <c r="S5" s="156">
        <v>0.16666666666666666</v>
      </c>
      <c r="T5" s="157">
        <v>0.31612268518518516</v>
      </c>
      <c r="U5" s="158"/>
      <c r="V5" s="159">
        <v>215.21811080654015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-116.91271182315199</v>
      </c>
      <c r="AF5" s="131">
        <f>M5/J5</f>
        <v>0.90257274014737332</v>
      </c>
      <c r="AG5" s="381">
        <f>AF21</f>
        <v>0.90246862282039153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4784</v>
      </c>
      <c r="G6" s="102">
        <f t="shared" si="0"/>
        <v>269961.12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1805.5548219448362</v>
      </c>
      <c r="N6" s="105">
        <f>M6/L6</f>
        <v>75.231450914368182</v>
      </c>
      <c r="O6" s="107">
        <f>L6-I6</f>
        <v>0</v>
      </c>
      <c r="P6" s="108">
        <f>N6-K6</f>
        <v>-8.1018824189651468</v>
      </c>
      <c r="Q6" s="109">
        <f>N6/K6</f>
        <v>0.90277741097241826</v>
      </c>
      <c r="R6" s="303"/>
      <c r="S6" s="46">
        <v>0.32013888888888886</v>
      </c>
      <c r="T6" s="47">
        <v>0.43053240740740739</v>
      </c>
      <c r="U6" s="110">
        <v>5.7833333333333314</v>
      </c>
      <c r="V6" s="111">
        <v>158.97606459316344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-194.44517805516375</v>
      </c>
      <c r="AF6" s="109">
        <f>M6/J6</f>
        <v>0.90277741097241815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977</v>
      </c>
      <c r="G7" s="102">
        <f t="shared" si="0"/>
        <v>75570.95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1804.2216040393487</v>
      </c>
      <c r="N7" s="105">
        <f>M7/L7</f>
        <v>72.16886416157395</v>
      </c>
      <c r="O7" s="107">
        <f>L7-I7</f>
        <v>0</v>
      </c>
      <c r="P7" s="108">
        <f>N7-K7</f>
        <v>-7.8311358384260501</v>
      </c>
      <c r="Q7" s="109">
        <f>N7/K7</f>
        <v>0.90211080201967442</v>
      </c>
      <c r="R7" s="303"/>
      <c r="S7" s="46">
        <v>0.43402777777777773</v>
      </c>
      <c r="T7" s="47">
        <v>0.45658564814814812</v>
      </c>
      <c r="U7" s="110">
        <v>5.0333333333332941</v>
      </c>
      <c r="V7" s="111">
        <v>32.490465621717242</v>
      </c>
      <c r="W7" s="112">
        <v>0.45658564814814812</v>
      </c>
      <c r="X7" s="115">
        <v>0.49583333333333324</v>
      </c>
      <c r="Y7" s="12"/>
      <c r="Z7" s="197"/>
      <c r="AA7" s="294"/>
      <c r="AB7" s="295"/>
      <c r="AC7" s="12">
        <v>1</v>
      </c>
      <c r="AD7" s="197"/>
      <c r="AE7" s="116">
        <f>M7-J7</f>
        <v>-195.77839596065132</v>
      </c>
      <c r="AF7" s="109">
        <f>M7/J7</f>
        <v>0.90211080201967431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5003</v>
      </c>
      <c r="G8" s="102">
        <f t="shared" si="0"/>
        <v>297778.56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1804.9103701457857</v>
      </c>
      <c r="N8" s="105">
        <f>M8/L8</f>
        <v>75.204598756074404</v>
      </c>
      <c r="O8" s="107">
        <f>L8-I8</f>
        <v>0</v>
      </c>
      <c r="P8" s="108">
        <f>N8-K8</f>
        <v>-8.1287345772589248</v>
      </c>
      <c r="Q8" s="109">
        <f>N8/K8</f>
        <v>0.90245518507289291</v>
      </c>
      <c r="R8" s="303"/>
      <c r="S8" s="46">
        <v>0.49583333333333324</v>
      </c>
      <c r="T8" s="47">
        <v>0.6113194444444443</v>
      </c>
      <c r="U8" s="110">
        <v>56.516666666666573</v>
      </c>
      <c r="V8" s="111">
        <v>166.31296764933205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-195.08962985421431</v>
      </c>
      <c r="AF8" s="109">
        <f>M8/J8</f>
        <v>0.9024551850728928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1624.4435210767047</v>
      </c>
      <c r="N21" s="137">
        <f t="shared" ref="N21:N26" si="5">M21/L21</f>
        <v>75.55551260821882</v>
      </c>
      <c r="O21" s="138">
        <f t="shared" ref="O21:O26" si="6">L21-I21</f>
        <v>0</v>
      </c>
      <c r="P21" s="139">
        <f t="shared" ref="P21:P26" si="7">N21-K21</f>
        <v>-8.1654176243393266</v>
      </c>
      <c r="Q21" s="140">
        <f t="shared" ref="Q21:Q26" si="8">N21/K21</f>
        <v>0.90246862282039142</v>
      </c>
      <c r="R21" s="304"/>
      <c r="S21" s="141">
        <v>0.16666666666666666</v>
      </c>
      <c r="T21" s="142">
        <v>0.6113194444444443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6" si="9">M21-J21</f>
        <v>-175.55647892329534</v>
      </c>
      <c r="AF21" s="140">
        <f t="shared" ref="AF21:AF26" si="10">M21/J21</f>
        <v>0.90246862282039153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2716</v>
      </c>
      <c r="G22" s="147">
        <f t="shared" ref="G22:G26" si="11">E22*F22</f>
        <v>98998.200000000012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>F22/V22*60</f>
        <v>1895.378342237497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0.90334861019686674</v>
      </c>
      <c r="S22" s="156">
        <v>0.20833333333333334</v>
      </c>
      <c r="T22" s="157">
        <v>0.26803240740740741</v>
      </c>
      <c r="U22" s="158"/>
      <c r="V22" s="159">
        <v>85.977557286860986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-204.62165776250299</v>
      </c>
      <c r="AF22" s="155">
        <f t="shared" si="10"/>
        <v>0.9025611153511891</v>
      </c>
      <c r="AG22" s="374">
        <f>AF38</f>
        <v>0.91229265584238017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1644</v>
      </c>
      <c r="G23" s="102">
        <f t="shared" si="11"/>
        <v>84567.360000000001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>F23/V23*60</f>
        <v>1804.3709154418091</v>
      </c>
      <c r="N23" s="105">
        <f t="shared" si="5"/>
        <v>94.966890286411001</v>
      </c>
      <c r="O23" s="107">
        <f t="shared" si="6"/>
        <v>0</v>
      </c>
      <c r="P23" s="108">
        <f t="shared" si="7"/>
        <v>-10.296267608325834</v>
      </c>
      <c r="Q23" s="109">
        <f t="shared" si="8"/>
        <v>0.90218545772090453</v>
      </c>
      <c r="R23" s="303"/>
      <c r="S23" s="46">
        <v>0.27152777777777776</v>
      </c>
      <c r="T23" s="47">
        <v>0.30949074074074073</v>
      </c>
      <c r="U23" s="110">
        <v>5.0333333333332941</v>
      </c>
      <c r="V23" s="111">
        <v>54.667252257193198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-195.62908455819093</v>
      </c>
      <c r="AF23" s="109">
        <f t="shared" si="10"/>
        <v>0.90218545772090453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2356</v>
      </c>
      <c r="G24" s="102">
        <f t="shared" si="11"/>
        <v>101967.68000000001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>F24/V24*60</f>
        <v>1624.2449246155495</v>
      </c>
      <c r="N24" s="105">
        <f t="shared" si="5"/>
        <v>77.344996410264258</v>
      </c>
      <c r="O24" s="107">
        <f t="shared" si="6"/>
        <v>0</v>
      </c>
      <c r="P24" s="108">
        <f t="shared" si="7"/>
        <v>-8.36928930402145</v>
      </c>
      <c r="Q24" s="109">
        <f t="shared" si="8"/>
        <v>0.90235829145308311</v>
      </c>
      <c r="R24" s="303"/>
      <c r="S24" s="46">
        <v>0.31249999999999994</v>
      </c>
      <c r="T24" s="47">
        <v>0.37292824074074071</v>
      </c>
      <c r="U24" s="110">
        <v>5</v>
      </c>
      <c r="V24" s="111">
        <v>87.03120930697024</v>
      </c>
      <c r="W24" s="112"/>
      <c r="X24" s="115"/>
      <c r="Y24" s="12"/>
      <c r="Z24" s="197"/>
      <c r="AA24" s="294"/>
      <c r="AB24" s="295"/>
      <c r="AC24" s="12">
        <v>2</v>
      </c>
      <c r="AD24" s="197"/>
      <c r="AE24" s="116">
        <f t="shared" si="9"/>
        <v>-175.75507538445049</v>
      </c>
      <c r="AF24" s="109">
        <f t="shared" si="10"/>
        <v>0.90235829145308311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3325</v>
      </c>
      <c r="G25" s="102">
        <f t="shared" si="11"/>
        <v>203124.25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>F25/V25*60</f>
        <v>1801.7796932755728</v>
      </c>
      <c r="N25" s="105">
        <f t="shared" si="5"/>
        <v>90.088984663778632</v>
      </c>
      <c r="O25" s="107">
        <f t="shared" si="6"/>
        <v>0</v>
      </c>
      <c r="P25" s="108">
        <f t="shared" si="7"/>
        <v>-9.911015336221368</v>
      </c>
      <c r="Q25" s="109">
        <f t="shared" si="8"/>
        <v>0.90088984663778637</v>
      </c>
      <c r="R25" s="303"/>
      <c r="S25" s="46">
        <v>0.37708333333333327</v>
      </c>
      <c r="T25" s="47">
        <v>0.45396990740740734</v>
      </c>
      <c r="U25" s="110">
        <v>5.9833333333332828</v>
      </c>
      <c r="V25" s="111">
        <v>110.72385860743938</v>
      </c>
      <c r="W25" s="112">
        <v>0.45396990740740734</v>
      </c>
      <c r="X25" s="115">
        <v>0.49236111111111103</v>
      </c>
      <c r="Y25" s="12"/>
      <c r="Z25" s="197"/>
      <c r="AA25" s="294"/>
      <c r="AB25" s="295"/>
      <c r="AC25" s="12">
        <v>2</v>
      </c>
      <c r="AD25" s="197"/>
      <c r="AE25" s="116">
        <f t="shared" si="9"/>
        <v>-198.22030672442725</v>
      </c>
      <c r="AF25" s="109">
        <f t="shared" si="10"/>
        <v>0.90088984663778637</v>
      </c>
      <c r="AG25" s="375"/>
    </row>
    <row r="26" spans="1:33" ht="15.75" customHeight="1">
      <c r="A26" s="298"/>
      <c r="B26" s="162" t="s">
        <v>168</v>
      </c>
      <c r="C26" s="292" t="s">
        <v>169</v>
      </c>
      <c r="D26" s="293"/>
      <c r="E26" s="100">
        <v>29.97</v>
      </c>
      <c r="F26" s="110">
        <v>2451</v>
      </c>
      <c r="G26" s="102">
        <f t="shared" si="11"/>
        <v>73456.47</v>
      </c>
      <c r="H26" s="13"/>
      <c r="I26" s="117">
        <v>21</v>
      </c>
      <c r="J26" s="104">
        <v>2790</v>
      </c>
      <c r="K26" s="105">
        <f t="shared" si="1"/>
        <v>132.85714285714286</v>
      </c>
      <c r="L26" s="106">
        <v>22</v>
      </c>
      <c r="M26" s="104">
        <f>F26/V26*60</f>
        <v>2626.6346153846152</v>
      </c>
      <c r="N26" s="105">
        <f t="shared" si="5"/>
        <v>119.39248251748251</v>
      </c>
      <c r="O26" s="107">
        <f t="shared" si="6"/>
        <v>1</v>
      </c>
      <c r="P26" s="108">
        <f t="shared" si="7"/>
        <v>-13.464660339660355</v>
      </c>
      <c r="Q26" s="109">
        <f t="shared" si="8"/>
        <v>0.89865309421761019</v>
      </c>
      <c r="R26" s="303"/>
      <c r="S26" s="46">
        <v>0.49236111111111103</v>
      </c>
      <c r="T26" s="47">
        <v>0.53123842592592585</v>
      </c>
      <c r="U26" s="110">
        <v>55.283333333333317</v>
      </c>
      <c r="V26" s="111">
        <v>55.987992824980786</v>
      </c>
      <c r="W26" s="112"/>
      <c r="X26" s="115"/>
      <c r="Y26" s="12"/>
      <c r="Z26" s="197"/>
      <c r="AA26" s="294"/>
      <c r="AB26" s="295"/>
      <c r="AC26" s="12">
        <v>0</v>
      </c>
      <c r="AD26" s="197"/>
      <c r="AE26" s="116">
        <f t="shared" si="9"/>
        <v>-163.36538461538476</v>
      </c>
      <c r="AF26" s="109">
        <f t="shared" si="10"/>
        <v>0.94144609870416318</v>
      </c>
      <c r="AG26" s="375"/>
    </row>
    <row r="27" spans="1:33" ht="15.75" customHeight="1">
      <c r="A27" s="298"/>
      <c r="B27" s="162"/>
      <c r="C27" s="292"/>
      <c r="D27" s="293"/>
      <c r="E27" s="100"/>
      <c r="F27" s="110"/>
      <c r="G27" s="120"/>
      <c r="H27" s="121"/>
      <c r="I27" s="106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12"/>
      <c r="Z27" s="197"/>
      <c r="AA27" s="294"/>
      <c r="AB27" s="295"/>
      <c r="AC27" s="12"/>
      <c r="AD27" s="197"/>
      <c r="AE27" s="116"/>
      <c r="AF27" s="109"/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2">AVERAGE(I22:I37)</f>
        <v>20.2</v>
      </c>
      <c r="J38" s="136">
        <f t="shared" si="12"/>
        <v>2138</v>
      </c>
      <c r="K38" s="137">
        <f t="shared" ref="K38" si="13">J38/I38</f>
        <v>105.84158415841584</v>
      </c>
      <c r="L38" s="135">
        <f t="shared" ref="L38:M38" si="14">AVERAGE(L22:L37)</f>
        <v>20.399999999999999</v>
      </c>
      <c r="M38" s="136">
        <f t="shared" si="14"/>
        <v>1950.4816981910087</v>
      </c>
      <c r="N38" s="137">
        <f t="shared" ref="N38:N43" si="15">M38/L38</f>
        <v>95.611847950539655</v>
      </c>
      <c r="O38" s="138">
        <f t="shared" ref="O38:O43" si="16">L38-I38</f>
        <v>0.19999999999999929</v>
      </c>
      <c r="P38" s="139">
        <f t="shared" ref="P38:P43" si="17">N38-K38</f>
        <v>-10.229736207876186</v>
      </c>
      <c r="Q38" s="140">
        <f t="shared" ref="Q38:Q43" si="18">N38/K38</f>
        <v>0.90334861019686674</v>
      </c>
      <c r="R38" s="304"/>
      <c r="S38" s="141">
        <v>0.20833333333333334</v>
      </c>
      <c r="T38" s="142">
        <v>0.53123842592592585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19">M38-J38</f>
        <v>-187.51830180899128</v>
      </c>
      <c r="AF38" s="140">
        <f t="shared" ref="AF38:AF43" si="20">M38/J38</f>
        <v>0.91229265584238017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3346</v>
      </c>
      <c r="G39" s="147">
        <f t="shared" ref="G39:G43" si="21">E39*F39</f>
        <v>179880.95999999999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1802.1482139012251</v>
      </c>
      <c r="N39" s="151">
        <f t="shared" si="15"/>
        <v>90.107410695061247</v>
      </c>
      <c r="O39" s="153">
        <f t="shared" si="16"/>
        <v>0</v>
      </c>
      <c r="P39" s="154">
        <f t="shared" si="17"/>
        <v>-9.8925893049387525</v>
      </c>
      <c r="Q39" s="155">
        <f t="shared" si="18"/>
        <v>0.90107410695061252</v>
      </c>
      <c r="R39" s="302">
        <f>Q55</f>
        <v>0.90101698521599405</v>
      </c>
      <c r="S39" s="156">
        <v>0.16666666666666666</v>
      </c>
      <c r="T39" s="157">
        <v>0.24402777777777779</v>
      </c>
      <c r="U39" s="158"/>
      <c r="V39" s="159">
        <v>111.40038230562736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19"/>
        <v>-197.85178609877494</v>
      </c>
      <c r="AF39" s="155">
        <f t="shared" si="20"/>
        <v>0.90107410695061252</v>
      </c>
      <c r="AG39" s="307">
        <f>AF55</f>
        <v>0.90101698521599405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3258</v>
      </c>
      <c r="G40" s="102">
        <f t="shared" si="21"/>
        <v>233109.9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1800.0138067243463</v>
      </c>
      <c r="N40" s="105">
        <f t="shared" si="15"/>
        <v>81.818809396561193</v>
      </c>
      <c r="O40" s="107">
        <f t="shared" si="16"/>
        <v>0</v>
      </c>
      <c r="P40" s="108">
        <f t="shared" si="17"/>
        <v>-9.0902815125297138</v>
      </c>
      <c r="Q40" s="109">
        <f t="shared" si="18"/>
        <v>0.90000690336217315</v>
      </c>
      <c r="R40" s="303"/>
      <c r="S40" s="46">
        <v>0.2472222222222222</v>
      </c>
      <c r="T40" s="47">
        <v>0.32262731481481477</v>
      </c>
      <c r="U40" s="110">
        <v>4.5999999999999597</v>
      </c>
      <c r="V40" s="111">
        <v>108.59916700068722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19"/>
        <v>-199.9861932756537</v>
      </c>
      <c r="AF40" s="109">
        <f t="shared" si="20"/>
        <v>0.90000690336217315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2364</v>
      </c>
      <c r="G41" s="102">
        <f t="shared" si="21"/>
        <v>151106.88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1805.166574187989</v>
      </c>
      <c r="N41" s="105">
        <f t="shared" si="15"/>
        <v>75.215273924499542</v>
      </c>
      <c r="O41" s="107">
        <f t="shared" si="16"/>
        <v>0</v>
      </c>
      <c r="P41" s="108">
        <f t="shared" si="17"/>
        <v>-8.118059408833787</v>
      </c>
      <c r="Q41" s="109">
        <f t="shared" si="18"/>
        <v>0.9025832870939946</v>
      </c>
      <c r="R41" s="303"/>
      <c r="S41" s="46">
        <v>0.32638888888888884</v>
      </c>
      <c r="T41" s="47">
        <v>0.38094907407407402</v>
      </c>
      <c r="U41" s="110">
        <v>5.4166666666666607</v>
      </c>
      <c r="V41" s="111">
        <v>78.574466217226146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19"/>
        <v>-194.833425812011</v>
      </c>
      <c r="AF41" s="109">
        <f t="shared" si="20"/>
        <v>0.90258328709399449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3125</v>
      </c>
      <c r="G42" s="102">
        <f t="shared" si="21"/>
        <v>186062.5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1802.17967693849</v>
      </c>
      <c r="N42" s="105">
        <f t="shared" si="15"/>
        <v>78.355638127760443</v>
      </c>
      <c r="O42" s="107">
        <f t="shared" si="16"/>
        <v>0</v>
      </c>
      <c r="P42" s="108">
        <f t="shared" si="17"/>
        <v>-8.6008836113699942</v>
      </c>
      <c r="Q42" s="109">
        <f t="shared" si="18"/>
        <v>0.90108983846924506</v>
      </c>
      <c r="R42" s="303"/>
      <c r="S42" s="46">
        <v>0.38402777777777775</v>
      </c>
      <c r="T42" s="47">
        <v>0.45627314814814812</v>
      </c>
      <c r="U42" s="110">
        <v>5</v>
      </c>
      <c r="V42" s="111">
        <v>104.04068051556412</v>
      </c>
      <c r="W42" s="112">
        <v>0.45627314814814812</v>
      </c>
      <c r="X42" s="115">
        <v>0.49583333333333324</v>
      </c>
      <c r="Y42" s="12"/>
      <c r="Z42" s="197"/>
      <c r="AA42" s="294"/>
      <c r="AB42" s="295"/>
      <c r="AC42" s="12">
        <v>2</v>
      </c>
      <c r="AD42" s="197"/>
      <c r="AE42" s="116">
        <f t="shared" si="19"/>
        <v>-197.82032306150995</v>
      </c>
      <c r="AF42" s="109">
        <f t="shared" si="20"/>
        <v>0.90108983846924506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3838</v>
      </c>
      <c r="G43" s="102">
        <f t="shared" si="21"/>
        <v>225175.46000000002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1800.6615804078904</v>
      </c>
      <c r="N43" s="105">
        <f t="shared" si="15"/>
        <v>78.289633930777839</v>
      </c>
      <c r="O43" s="107">
        <f t="shared" si="16"/>
        <v>0</v>
      </c>
      <c r="P43" s="108">
        <f t="shared" si="17"/>
        <v>-8.6668878083525982</v>
      </c>
      <c r="Q43" s="109">
        <f t="shared" si="18"/>
        <v>0.90033079020394513</v>
      </c>
      <c r="R43" s="303"/>
      <c r="S43" s="46">
        <v>0.49583333333333324</v>
      </c>
      <c r="T43" s="47">
        <v>0.58464120370370365</v>
      </c>
      <c r="U43" s="110">
        <v>56.966666666666569</v>
      </c>
      <c r="V43" s="111">
        <v>127.88632939446424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19"/>
        <v>-199.33841959210963</v>
      </c>
      <c r="AF43" s="109">
        <f t="shared" si="20"/>
        <v>0.90033079020394513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2">AVERAGE(I39:I54)</f>
        <v>22.4</v>
      </c>
      <c r="J55" s="136">
        <f t="shared" si="22"/>
        <v>2000</v>
      </c>
      <c r="K55" s="137">
        <f t="shared" ref="K55" si="23">J55/I55</f>
        <v>89.285714285714292</v>
      </c>
      <c r="L55" s="135">
        <f t="shared" ref="L55:M55" si="24">AVERAGE(L39:L54)</f>
        <v>22.4</v>
      </c>
      <c r="M55" s="136">
        <f t="shared" si="24"/>
        <v>1802.0339704319881</v>
      </c>
      <c r="N55" s="137">
        <f t="shared" ref="N55:N63" si="25">M55/L55</f>
        <v>80.447945108570906</v>
      </c>
      <c r="O55" s="138">
        <f t="shared" ref="O55:O63" si="26">L55-I55</f>
        <v>0</v>
      </c>
      <c r="P55" s="139">
        <f t="shared" ref="P55:P63" si="27">N55-K55</f>
        <v>-8.8377691771433859</v>
      </c>
      <c r="Q55" s="140">
        <f t="shared" ref="Q55:Q63" si="28">N55/K55</f>
        <v>0.90101698521599405</v>
      </c>
      <c r="R55" s="304"/>
      <c r="S55" s="141">
        <v>0.16666666666666666</v>
      </c>
      <c r="T55" s="142">
        <v>0.58464120370370365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9</v>
      </c>
      <c r="AD55" s="190">
        <f>SUM(AD39:AD54)</f>
        <v>0</v>
      </c>
      <c r="AE55" s="167">
        <f t="shared" ref="AE55:AE63" si="29">M55-J55</f>
        <v>-197.96602956801189</v>
      </c>
      <c r="AF55" s="140">
        <f t="shared" ref="AF55:AF63" si="30">M55/J55</f>
        <v>0.90101698521599405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2328</v>
      </c>
      <c r="G56" s="147">
        <f t="shared" ref="G56:G63" si="31">E56*F56</f>
        <v>67186.080000000002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2">F56/V56*60</f>
        <v>3190.4436154694436</v>
      </c>
      <c r="N56" s="151">
        <f t="shared" si="25"/>
        <v>167.91808502470755</v>
      </c>
      <c r="O56" s="153">
        <f t="shared" si="26"/>
        <v>0</v>
      </c>
      <c r="P56" s="154">
        <f t="shared" si="27"/>
        <v>-21.555599185818778</v>
      </c>
      <c r="Q56" s="155">
        <f t="shared" si="28"/>
        <v>0.88623433763040094</v>
      </c>
      <c r="R56" s="302">
        <f>Q72</f>
        <v>0.89962901227549574</v>
      </c>
      <c r="S56" s="156">
        <v>0.16666666666666666</v>
      </c>
      <c r="T56" s="157">
        <v>0.19706018518518517</v>
      </c>
      <c r="U56" s="158"/>
      <c r="V56" s="159">
        <v>43.780745512234169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29"/>
        <v>-409.55638453055644</v>
      </c>
      <c r="AF56" s="155">
        <f t="shared" si="30"/>
        <v>0.88623433763040094</v>
      </c>
      <c r="AG56" s="307">
        <f>AF72</f>
        <v>0.89962901227549563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2659</v>
      </c>
      <c r="G57" s="102">
        <f t="shared" si="31"/>
        <v>95431.51</v>
      </c>
      <c r="H57" s="26"/>
      <c r="I57" s="103">
        <v>19</v>
      </c>
      <c r="J57" s="104">
        <v>3600</v>
      </c>
      <c r="K57" s="105">
        <f t="shared" ref="K57:K91" si="33">J57/I57</f>
        <v>189.47368421052633</v>
      </c>
      <c r="L57" s="106">
        <v>19</v>
      </c>
      <c r="M57" s="104">
        <f t="shared" si="32"/>
        <v>3193.1085019278903</v>
      </c>
      <c r="N57" s="105">
        <f t="shared" si="25"/>
        <v>168.05834220673106</v>
      </c>
      <c r="O57" s="107">
        <f t="shared" si="26"/>
        <v>0</v>
      </c>
      <c r="P57" s="108">
        <f t="shared" si="27"/>
        <v>-21.415342003795274</v>
      </c>
      <c r="Q57" s="109">
        <f t="shared" si="28"/>
        <v>0.8869745838688583</v>
      </c>
      <c r="R57" s="303"/>
      <c r="S57" s="46">
        <v>0.19999999999999998</v>
      </c>
      <c r="T57" s="47">
        <v>0.23468749999999999</v>
      </c>
      <c r="U57" s="110">
        <v>5</v>
      </c>
      <c r="V57" s="111">
        <v>49.963851808880023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29"/>
        <v>-406.8914980721097</v>
      </c>
      <c r="AF57" s="109">
        <f t="shared" si="30"/>
        <v>0.88697458386885841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2518</v>
      </c>
      <c r="G58" s="102">
        <f t="shared" si="31"/>
        <v>92486.139999999985</v>
      </c>
      <c r="H58" s="26"/>
      <c r="I58" s="103">
        <v>21</v>
      </c>
      <c r="J58" s="104">
        <v>3600</v>
      </c>
      <c r="K58" s="105">
        <f t="shared" si="33"/>
        <v>171.42857142857142</v>
      </c>
      <c r="L58" s="106">
        <v>21</v>
      </c>
      <c r="M58" s="104">
        <f t="shared" si="32"/>
        <v>3190.4292727716193</v>
      </c>
      <c r="N58" s="105">
        <f t="shared" si="25"/>
        <v>151.92520346531521</v>
      </c>
      <c r="O58" s="107">
        <f t="shared" si="26"/>
        <v>0</v>
      </c>
      <c r="P58" s="108">
        <f t="shared" si="27"/>
        <v>-19.50336796325621</v>
      </c>
      <c r="Q58" s="109">
        <f t="shared" si="28"/>
        <v>0.8862303535476721</v>
      </c>
      <c r="R58" s="303"/>
      <c r="S58" s="46">
        <v>0.23819444444444443</v>
      </c>
      <c r="T58" s="47">
        <v>0.27107638888888885</v>
      </c>
      <c r="U58" s="110">
        <v>5.0499999999999901</v>
      </c>
      <c r="V58" s="111">
        <v>47.35412920429745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29"/>
        <v>-409.57072722838075</v>
      </c>
      <c r="AF58" s="109">
        <f t="shared" si="30"/>
        <v>0.88623035354767199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1688</v>
      </c>
      <c r="G59" s="102">
        <f t="shared" si="31"/>
        <v>74204.479999999996</v>
      </c>
      <c r="H59" s="26"/>
      <c r="I59" s="103">
        <v>24</v>
      </c>
      <c r="J59" s="104">
        <v>3600</v>
      </c>
      <c r="K59" s="105">
        <f t="shared" si="33"/>
        <v>150</v>
      </c>
      <c r="L59" s="106">
        <v>24</v>
      </c>
      <c r="M59" s="104">
        <f t="shared" si="32"/>
        <v>3266.6370040511479</v>
      </c>
      <c r="N59" s="105">
        <f t="shared" si="25"/>
        <v>136.10987516879783</v>
      </c>
      <c r="O59" s="107">
        <f t="shared" si="26"/>
        <v>0</v>
      </c>
      <c r="P59" s="108">
        <f t="shared" si="27"/>
        <v>-13.890124831202172</v>
      </c>
      <c r="Q59" s="109">
        <f t="shared" si="28"/>
        <v>0.90739916779198548</v>
      </c>
      <c r="R59" s="303"/>
      <c r="S59" s="46">
        <v>0.27430555555555552</v>
      </c>
      <c r="T59" s="47">
        <v>0.29583333333333328</v>
      </c>
      <c r="U59" s="110">
        <v>4.6500000000000075</v>
      </c>
      <c r="V59" s="111">
        <v>31.004363164439983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29"/>
        <v>-333.36299594885213</v>
      </c>
      <c r="AF59" s="199">
        <f t="shared" si="30"/>
        <v>0.90739916779198548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1370</v>
      </c>
      <c r="G60" s="102">
        <f t="shared" si="31"/>
        <v>64294.1</v>
      </c>
      <c r="H60" s="13"/>
      <c r="I60" s="103">
        <v>24</v>
      </c>
      <c r="J60" s="104">
        <v>3600</v>
      </c>
      <c r="K60" s="105">
        <f t="shared" si="33"/>
        <v>150</v>
      </c>
      <c r="L60" s="106">
        <v>24</v>
      </c>
      <c r="M60" s="104">
        <f t="shared" si="32"/>
        <v>3263.7842866123497</v>
      </c>
      <c r="N60" s="105">
        <f t="shared" si="25"/>
        <v>135.99101194218125</v>
      </c>
      <c r="O60" s="107">
        <f t="shared" si="26"/>
        <v>0</v>
      </c>
      <c r="P60" s="108">
        <f t="shared" si="27"/>
        <v>-14.008988057818755</v>
      </c>
      <c r="Q60" s="109">
        <f t="shared" si="28"/>
        <v>0.9066067462812083</v>
      </c>
      <c r="R60" s="303"/>
      <c r="S60" s="46">
        <v>0.29930555555555549</v>
      </c>
      <c r="T60" s="47">
        <v>0.31679398148148141</v>
      </c>
      <c r="U60" s="110">
        <v>4.9999999999999822</v>
      </c>
      <c r="V60" s="111">
        <v>25.185488004576317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29"/>
        <v>-336.21571338765034</v>
      </c>
      <c r="AF60" s="199">
        <f t="shared" si="30"/>
        <v>0.90660674628120819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3555</v>
      </c>
      <c r="G61" s="120">
        <f t="shared" si="31"/>
        <v>130575.15</v>
      </c>
      <c r="H61" s="121"/>
      <c r="I61" s="103">
        <v>20</v>
      </c>
      <c r="J61" s="104">
        <v>3600</v>
      </c>
      <c r="K61" s="105">
        <f t="shared" si="33"/>
        <v>180</v>
      </c>
      <c r="L61" s="106">
        <v>20</v>
      </c>
      <c r="M61" s="104">
        <f t="shared" si="32"/>
        <v>3265.4967104351817</v>
      </c>
      <c r="N61" s="105">
        <f t="shared" si="25"/>
        <v>163.27483552175909</v>
      </c>
      <c r="O61" s="107">
        <f t="shared" si="26"/>
        <v>0</v>
      </c>
      <c r="P61" s="108">
        <f t="shared" si="27"/>
        <v>-16.725164478240913</v>
      </c>
      <c r="Q61" s="109">
        <f t="shared" si="28"/>
        <v>0.90708241956532831</v>
      </c>
      <c r="R61" s="303"/>
      <c r="S61" s="46">
        <v>0.32083333333333325</v>
      </c>
      <c r="T61" s="119">
        <v>0.36619212962962955</v>
      </c>
      <c r="U61" s="110">
        <v>5.8166666666666433</v>
      </c>
      <c r="V61" s="111">
        <v>65.319312470406445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29"/>
        <v>-334.50328956481826</v>
      </c>
      <c r="AF61" s="199">
        <f t="shared" si="30"/>
        <v>0.90708241956532831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5149</v>
      </c>
      <c r="G62" s="120">
        <f t="shared" si="31"/>
        <v>198133.52</v>
      </c>
      <c r="H62" s="61"/>
      <c r="I62" s="103">
        <v>20</v>
      </c>
      <c r="J62" s="104">
        <v>3600</v>
      </c>
      <c r="K62" s="105">
        <f t="shared" si="33"/>
        <v>180</v>
      </c>
      <c r="L62" s="106">
        <v>20</v>
      </c>
      <c r="M62" s="104">
        <f t="shared" si="32"/>
        <v>3269.7641222106408</v>
      </c>
      <c r="N62" s="105">
        <f t="shared" si="25"/>
        <v>163.48820611053205</v>
      </c>
      <c r="O62" s="122">
        <f t="shared" si="26"/>
        <v>0</v>
      </c>
      <c r="P62" s="123">
        <f t="shared" si="27"/>
        <v>-16.511793889467953</v>
      </c>
      <c r="Q62" s="124">
        <f t="shared" si="28"/>
        <v>0.90826781172517801</v>
      </c>
      <c r="R62" s="303"/>
      <c r="S62" s="46">
        <v>0.3701388888888888</v>
      </c>
      <c r="T62" s="119">
        <v>0.43575231481481469</v>
      </c>
      <c r="U62" s="110">
        <v>5.6833333333333158</v>
      </c>
      <c r="V62" s="111">
        <v>94.483879709075183</v>
      </c>
      <c r="W62" s="112">
        <v>0.43575231481481469</v>
      </c>
      <c r="X62" s="115">
        <v>0.47361111111111098</v>
      </c>
      <c r="Y62" s="12"/>
      <c r="Z62" s="197"/>
      <c r="AA62" s="294"/>
      <c r="AB62" s="295"/>
      <c r="AC62" s="12">
        <v>2</v>
      </c>
      <c r="AD62" s="197"/>
      <c r="AE62" s="198">
        <f t="shared" si="29"/>
        <v>-330.23587778935917</v>
      </c>
      <c r="AF62" s="199">
        <f t="shared" si="30"/>
        <v>0.90826781172517801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6057</v>
      </c>
      <c r="G63" s="120">
        <f t="shared" si="31"/>
        <v>228954.59999999998</v>
      </c>
      <c r="H63" s="61"/>
      <c r="I63" s="103">
        <v>21</v>
      </c>
      <c r="J63" s="104">
        <v>3600</v>
      </c>
      <c r="K63" s="105">
        <f t="shared" si="33"/>
        <v>171.42857142857142</v>
      </c>
      <c r="L63" s="106">
        <v>21</v>
      </c>
      <c r="M63" s="104">
        <f t="shared" si="32"/>
        <v>3269.6520400560039</v>
      </c>
      <c r="N63" s="105">
        <f t="shared" si="25"/>
        <v>155.69771619314304</v>
      </c>
      <c r="O63" s="122">
        <f t="shared" si="26"/>
        <v>0</v>
      </c>
      <c r="P63" s="123">
        <f t="shared" si="27"/>
        <v>-15.730855235428379</v>
      </c>
      <c r="Q63" s="124">
        <f t="shared" si="28"/>
        <v>0.9082366777933345</v>
      </c>
      <c r="R63" s="303"/>
      <c r="S63" s="46">
        <v>0.47361111111111098</v>
      </c>
      <c r="T63" s="119">
        <v>0.55078703703703691</v>
      </c>
      <c r="U63" s="110">
        <v>54.516666666666666</v>
      </c>
      <c r="V63" s="111">
        <v>111.1494420653322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29"/>
        <v>-330.3479599439961</v>
      </c>
      <c r="AF63" s="199">
        <f t="shared" si="30"/>
        <v>0.90823667779333439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4">AVERAGE(I56:I71)</f>
        <v>21</v>
      </c>
      <c r="J72" s="136">
        <f t="shared" si="34"/>
        <v>3600</v>
      </c>
      <c r="K72" s="137">
        <f t="shared" ref="K72:K74" si="35">J72/I72</f>
        <v>171.42857142857142</v>
      </c>
      <c r="L72" s="135">
        <f t="shared" ref="L72:M72" si="36">AVERAGE(L56:L71)</f>
        <v>21</v>
      </c>
      <c r="M72" s="136">
        <f t="shared" si="36"/>
        <v>3238.6644441917842</v>
      </c>
      <c r="N72" s="137">
        <f>M72/L72</f>
        <v>154.22211639008498</v>
      </c>
      <c r="O72" s="138">
        <f>L72-I72</f>
        <v>0</v>
      </c>
      <c r="P72" s="139">
        <f>N72-K72</f>
        <v>-17.206455038486439</v>
      </c>
      <c r="Q72" s="140">
        <f>N72/K72</f>
        <v>0.89962901227549574</v>
      </c>
      <c r="R72" s="304"/>
      <c r="S72" s="141">
        <v>0.16666666666666666</v>
      </c>
      <c r="T72" s="142">
        <v>0.55078703703703691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-361.33555580821576</v>
      </c>
      <c r="AF72" s="140">
        <f>M72/J72</f>
        <v>0.89962901227549563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1693</v>
      </c>
      <c r="G73" s="120">
        <f t="shared" ref="G73:G74" si="37">E73*F73</f>
        <v>39870.15</v>
      </c>
      <c r="H73" s="121"/>
      <c r="I73" s="103">
        <v>6</v>
      </c>
      <c r="J73" s="104">
        <v>2500</v>
      </c>
      <c r="K73" s="105">
        <f t="shared" si="35"/>
        <v>416.66666666666669</v>
      </c>
      <c r="L73" s="106">
        <v>6</v>
      </c>
      <c r="M73" s="104">
        <f>F73/V73*60</f>
        <v>2256.6914425921823</v>
      </c>
      <c r="N73" s="105">
        <f>M73/L73</f>
        <v>376.11524043203036</v>
      </c>
      <c r="O73" s="107">
        <f>L73-I73</f>
        <v>0</v>
      </c>
      <c r="P73" s="108">
        <f>N73-K73</f>
        <v>-40.551426234636324</v>
      </c>
      <c r="Q73" s="109">
        <f>N73/K73</f>
        <v>0.90267657703687287</v>
      </c>
      <c r="R73" s="302">
        <f>Q89</f>
        <v>0.90516680358342261</v>
      </c>
      <c r="S73" s="46">
        <v>0.37083333333333329</v>
      </c>
      <c r="T73" s="119">
        <v>0.40208333333333329</v>
      </c>
      <c r="U73" s="110">
        <v>5.4499999999999726</v>
      </c>
      <c r="V73" s="111">
        <v>45.012799748696978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-243.30855740781772</v>
      </c>
      <c r="AF73" s="155">
        <f>M73/J73</f>
        <v>0.90267657703687287</v>
      </c>
      <c r="AG73" s="307">
        <f>AF89</f>
        <v>0.90516680358342261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1173</v>
      </c>
      <c r="G74" s="120">
        <f t="shared" si="37"/>
        <v>31729.65</v>
      </c>
      <c r="H74" s="61"/>
      <c r="I74" s="103">
        <v>5</v>
      </c>
      <c r="J74" s="104">
        <v>3273</v>
      </c>
      <c r="K74" s="105">
        <f t="shared" si="35"/>
        <v>654.6</v>
      </c>
      <c r="L74" s="106">
        <v>5</v>
      </c>
      <c r="M74" s="104">
        <f>F74/V74*60</f>
        <v>2968.8365144949171</v>
      </c>
      <c r="N74" s="105">
        <f>M74/L74</f>
        <v>593.76730289898342</v>
      </c>
      <c r="O74" s="122">
        <f>L74-I74</f>
        <v>0</v>
      </c>
      <c r="P74" s="123">
        <f>N74-K74</f>
        <v>-60.832697101016606</v>
      </c>
      <c r="Q74" s="124">
        <f>N74/K74</f>
        <v>0.90706890146499142</v>
      </c>
      <c r="R74" s="303"/>
      <c r="S74" s="46">
        <v>0.40624999999999994</v>
      </c>
      <c r="T74" s="119">
        <v>0.4227083333333333</v>
      </c>
      <c r="U74" s="110">
        <v>5.9999999999999787</v>
      </c>
      <c r="V74" s="111">
        <v>23.706256527221953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-304.16348550508292</v>
      </c>
      <c r="AF74" s="109">
        <f>M74/J74</f>
        <v>0.90706890146499142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8">AVERAGE(I73:I88)</f>
        <v>5.5</v>
      </c>
      <c r="J89" s="136">
        <f t="shared" si="38"/>
        <v>2886.5</v>
      </c>
      <c r="K89" s="137">
        <f t="shared" ref="K89" si="39">J89/I89</f>
        <v>524.81818181818187</v>
      </c>
      <c r="L89" s="135">
        <f t="shared" ref="L89:M89" si="40">AVERAGE(L73:L88)</f>
        <v>5.5</v>
      </c>
      <c r="M89" s="136">
        <f t="shared" si="40"/>
        <v>2612.7639785435495</v>
      </c>
      <c r="N89" s="137">
        <f>M89/L89</f>
        <v>475.04799609882718</v>
      </c>
      <c r="O89" s="138">
        <f>L89-I89</f>
        <v>0</v>
      </c>
      <c r="P89" s="139">
        <f>N89-K89</f>
        <v>-49.770185719354686</v>
      </c>
      <c r="Q89" s="140">
        <f>N89/K89</f>
        <v>0.90516680358342261</v>
      </c>
      <c r="R89" s="304"/>
      <c r="S89" s="141">
        <v>0.20833333333333334</v>
      </c>
      <c r="T89" s="142">
        <v>0.4227083333333333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-273.73602145645054</v>
      </c>
      <c r="AF89" s="140">
        <f>M89/J89</f>
        <v>0.90516680358342261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2568</v>
      </c>
      <c r="G90" s="147">
        <f t="shared" ref="G90:G91" si="41">E90*F90</f>
        <v>39829.68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3251.7106607932114</v>
      </c>
      <c r="N90" s="151">
        <f>M90/L90</f>
        <v>541.95177679886854</v>
      </c>
      <c r="O90" s="153">
        <f>L90-I90</f>
        <v>0</v>
      </c>
      <c r="P90" s="154">
        <f>N90-K90</f>
        <v>-58.048223201131464</v>
      </c>
      <c r="Q90" s="155">
        <f>N90/K90</f>
        <v>0.90325296133144761</v>
      </c>
      <c r="R90" s="302">
        <f>Q106</f>
        <v>0.9031250081578529</v>
      </c>
      <c r="S90" s="156">
        <v>0.25</v>
      </c>
      <c r="T90" s="157">
        <v>0.28290509259259261</v>
      </c>
      <c r="U90" s="158"/>
      <c r="V90" s="159">
        <v>47.384289708732645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-348.28933920678855</v>
      </c>
      <c r="AF90" s="155">
        <f>M90/J90</f>
        <v>0.90325296133144761</v>
      </c>
      <c r="AG90" s="307">
        <f>AF106</f>
        <v>0.9031250081578529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2662</v>
      </c>
      <c r="G91" s="102">
        <f t="shared" si="41"/>
        <v>39956.620000000003</v>
      </c>
      <c r="H91" s="26"/>
      <c r="I91" s="103">
        <v>6</v>
      </c>
      <c r="J91" s="104">
        <v>3600</v>
      </c>
      <c r="K91" s="105">
        <f t="shared" si="33"/>
        <v>600</v>
      </c>
      <c r="L91" s="106">
        <v>6</v>
      </c>
      <c r="M91" s="104">
        <f>F91/V91*60</f>
        <v>3250.7893979433302</v>
      </c>
      <c r="N91" s="105">
        <f>M91/L91</f>
        <v>541.79823299055499</v>
      </c>
      <c r="O91" s="107">
        <f>L91-I91</f>
        <v>0</v>
      </c>
      <c r="P91" s="108">
        <f>N91-K91</f>
        <v>-58.201767009445007</v>
      </c>
      <c r="Q91" s="109">
        <f>N91/K91</f>
        <v>0.90299705498425831</v>
      </c>
      <c r="R91" s="303"/>
      <c r="S91" s="46">
        <v>0.28611111111111109</v>
      </c>
      <c r="T91" s="47">
        <v>0.32021990740740741</v>
      </c>
      <c r="U91" s="110">
        <v>4.6166666666666156</v>
      </c>
      <c r="V91" s="111">
        <v>49.132681465323373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-349.21060205666981</v>
      </c>
      <c r="AF91" s="109">
        <f>M91/J91</f>
        <v>0.90299705498425842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2">AVERAGE(I90:I105)</f>
        <v>6</v>
      </c>
      <c r="J106" s="136">
        <f t="shared" si="42"/>
        <v>3600</v>
      </c>
      <c r="K106" s="137">
        <f t="shared" ref="K106" si="43">J106/I106</f>
        <v>600</v>
      </c>
      <c r="L106" s="135">
        <f t="shared" ref="L106:M106" si="44">AVERAGE(L90:L105)</f>
        <v>6</v>
      </c>
      <c r="M106" s="136">
        <f t="shared" si="44"/>
        <v>3251.2500293682706</v>
      </c>
      <c r="N106" s="137">
        <f>M106/L106</f>
        <v>541.87500489471176</v>
      </c>
      <c r="O106" s="138">
        <f>L106-I106</f>
        <v>0</v>
      </c>
      <c r="P106" s="139">
        <f>N106-K106</f>
        <v>-58.124995105288235</v>
      </c>
      <c r="Q106" s="140">
        <f>N106/K106</f>
        <v>0.9031250081578529</v>
      </c>
      <c r="R106" s="304"/>
      <c r="S106" s="141">
        <v>0.25</v>
      </c>
      <c r="T106" s="142">
        <v>0.32021990740740741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-348.74997063172941</v>
      </c>
      <c r="AF106" s="140">
        <f>M106/J106</f>
        <v>0.9031250081578529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1608</v>
      </c>
      <c r="G107" s="147">
        <f t="shared" ref="G107:G109" si="45">E107*F107</f>
        <v>93537.36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1802.3999999999999</v>
      </c>
      <c r="N107" s="151">
        <f>M107/L107</f>
        <v>106.0235294117647</v>
      </c>
      <c r="O107" s="153">
        <f>L107-I107</f>
        <v>-1</v>
      </c>
      <c r="P107" s="154">
        <f>N107-K107</f>
        <v>-5.0875816993464156</v>
      </c>
      <c r="Q107" s="155">
        <f>N107/K107</f>
        <v>0.95421176470588231</v>
      </c>
      <c r="R107" s="302">
        <f>Q123</f>
        <v>0.94919761904761901</v>
      </c>
      <c r="S107" s="156">
        <v>0.70833333333333337</v>
      </c>
      <c r="T107" s="157">
        <v>0.74549768518518522</v>
      </c>
      <c r="U107" s="158"/>
      <c r="V107" s="159">
        <v>53.528628495339547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-197.60000000000014</v>
      </c>
      <c r="AF107" s="155">
        <f>M107/J107</f>
        <v>0.90119999999999989</v>
      </c>
      <c r="AG107" s="307">
        <f>AF123</f>
        <v>0.90093333333333336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1538</v>
      </c>
      <c r="G108" s="102">
        <f t="shared" si="45"/>
        <v>77930.460000000006</v>
      </c>
      <c r="H108" s="26"/>
      <c r="I108" s="103">
        <v>20</v>
      </c>
      <c r="J108" s="104">
        <v>2000</v>
      </c>
      <c r="K108" s="105">
        <f t="shared" ref="K108:K109" si="46">J108/I108</f>
        <v>100</v>
      </c>
      <c r="L108" s="106">
        <v>19</v>
      </c>
      <c r="M108" s="104">
        <f>F108/V108*60</f>
        <v>1801.0000000000002</v>
      </c>
      <c r="N108" s="105">
        <f>M108/L108</f>
        <v>94.789473684210535</v>
      </c>
      <c r="O108" s="107">
        <f>L108-I108</f>
        <v>-1</v>
      </c>
      <c r="P108" s="108">
        <f>N108-K108</f>
        <v>-5.2105263157894655</v>
      </c>
      <c r="Q108" s="109">
        <f>N108/K108</f>
        <v>0.94789473684210535</v>
      </c>
      <c r="R108" s="303"/>
      <c r="S108" s="46">
        <v>0.74930555555555556</v>
      </c>
      <c r="T108" s="47">
        <v>0.78488425925925931</v>
      </c>
      <c r="U108" s="110">
        <v>5.4833333333332845</v>
      </c>
      <c r="V108" s="111">
        <v>51.23820099944475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-198.99999999999977</v>
      </c>
      <c r="AF108" s="109">
        <f>M108/J108</f>
        <v>0.90050000000000008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1605</v>
      </c>
      <c r="G109" s="102">
        <f t="shared" si="45"/>
        <v>91966.5</v>
      </c>
      <c r="H109" s="26"/>
      <c r="I109" s="103">
        <v>21</v>
      </c>
      <c r="J109" s="104">
        <v>2000</v>
      </c>
      <c r="K109" s="105">
        <f t="shared" si="46"/>
        <v>95.238095238095241</v>
      </c>
      <c r="L109" s="106">
        <v>20</v>
      </c>
      <c r="M109" s="104">
        <f>F109/V109*60</f>
        <v>1802.1999999999998</v>
      </c>
      <c r="N109" s="105">
        <f>M109/L109</f>
        <v>90.109999999999985</v>
      </c>
      <c r="O109" s="107">
        <f>L109-I109</f>
        <v>-1</v>
      </c>
      <c r="P109" s="108">
        <f>N109-K109</f>
        <v>-5.1280952380952556</v>
      </c>
      <c r="Q109" s="109">
        <f>N109/K109</f>
        <v>0.94615499999999986</v>
      </c>
      <c r="R109" s="303"/>
      <c r="S109" s="46">
        <v>0.78819444444444442</v>
      </c>
      <c r="T109" s="47">
        <v>0.82530092592592585</v>
      </c>
      <c r="U109" s="110">
        <v>4.7666666666665591</v>
      </c>
      <c r="V109" s="111">
        <v>53.434690933303742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-197.80000000000018</v>
      </c>
      <c r="AF109" s="109">
        <f>M109/J109</f>
        <v>0.9010999999999999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7">AVERAGE(I107:I122)</f>
        <v>19.666666666666668</v>
      </c>
      <c r="J123" s="136">
        <f t="shared" si="47"/>
        <v>2000</v>
      </c>
      <c r="K123" s="137">
        <f t="shared" ref="K123" si="48">J123/I123</f>
        <v>101.69491525423729</v>
      </c>
      <c r="L123" s="135">
        <f t="shared" ref="L123:M123" si="49">AVERAGE(L107:L122)</f>
        <v>18.666666666666668</v>
      </c>
      <c r="M123" s="136">
        <f t="shared" si="49"/>
        <v>1801.8666666666668</v>
      </c>
      <c r="N123" s="137">
        <f>M123/L123</f>
        <v>96.528571428571425</v>
      </c>
      <c r="O123" s="138">
        <f>L123-I123</f>
        <v>-1</v>
      </c>
      <c r="P123" s="139">
        <f>N123-K123</f>
        <v>-5.1663438256658623</v>
      </c>
      <c r="Q123" s="140">
        <f>N123/K123</f>
        <v>0.94919761904761901</v>
      </c>
      <c r="R123" s="304"/>
      <c r="S123" s="141">
        <v>0.70833333333333337</v>
      </c>
      <c r="T123" s="142">
        <v>0.82530092592592585</v>
      </c>
      <c r="U123" s="143"/>
      <c r="V123" s="165"/>
      <c r="W123" s="166"/>
      <c r="X123" s="137"/>
      <c r="Y123" s="178">
        <f t="shared" ref="Y123:Z123" si="50">SUM(Y107:Y122)</f>
        <v>0</v>
      </c>
      <c r="Z123" s="179">
        <f t="shared" si="50"/>
        <v>0</v>
      </c>
      <c r="AA123" s="290"/>
      <c r="AB123" s="291"/>
      <c r="AC123" s="178">
        <f t="shared" ref="AC123" si="51">SUM(AC107:AC122)</f>
        <v>3</v>
      </c>
      <c r="AD123" s="179">
        <f t="shared" ref="AD123" si="52">SUM(AD107:AD122)</f>
        <v>0</v>
      </c>
      <c r="AE123" s="167">
        <f>M123-J123</f>
        <v>-198.13333333333321</v>
      </c>
      <c r="AF123" s="140">
        <f>M123/J123</f>
        <v>0.90093333333333336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1921</v>
      </c>
      <c r="G124" s="147">
        <f t="shared" ref="G124:G126" si="53">E124*F124</f>
        <v>91439.6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1808.401466790275</v>
      </c>
      <c r="N124" s="151">
        <f>M124/L124</f>
        <v>78.626150730011958</v>
      </c>
      <c r="O124" s="153">
        <f>L124-I124</f>
        <v>0</v>
      </c>
      <c r="P124" s="154">
        <f>N124-K124</f>
        <v>-8.3303710091184797</v>
      </c>
      <c r="Q124" s="155">
        <f>N124/K124</f>
        <v>0.90420073339513751</v>
      </c>
      <c r="R124" s="302">
        <f>Q140</f>
        <v>0.90275182241961327</v>
      </c>
      <c r="S124" s="156">
        <v>0.70833333333333337</v>
      </c>
      <c r="T124" s="157">
        <v>0.75259259259259259</v>
      </c>
      <c r="U124" s="158"/>
      <c r="V124" s="159">
        <v>63.735847441317631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-191.59853320972502</v>
      </c>
      <c r="AF124" s="155">
        <f>M124/J124</f>
        <v>0.90420073339513751</v>
      </c>
      <c r="AG124" s="374">
        <f>AF140</f>
        <v>0.90275182241961327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1610</v>
      </c>
      <c r="G125" s="102">
        <f t="shared" si="53"/>
        <v>91560.7</v>
      </c>
      <c r="H125" s="26"/>
      <c r="I125" s="103">
        <v>23</v>
      </c>
      <c r="J125" s="104">
        <v>2000</v>
      </c>
      <c r="K125" s="105">
        <f t="shared" ref="K125:K126" si="54">J125/I125</f>
        <v>86.956521739130437</v>
      </c>
      <c r="L125" s="106">
        <v>23</v>
      </c>
      <c r="M125" s="104">
        <f>F125/V125*60</f>
        <v>1806.6791094481862</v>
      </c>
      <c r="N125" s="105">
        <f>M125/L125</f>
        <v>78.551265628182009</v>
      </c>
      <c r="O125" s="107">
        <f>L125-I125</f>
        <v>0</v>
      </c>
      <c r="P125" s="108">
        <f>N125-K125</f>
        <v>-8.4052561109484287</v>
      </c>
      <c r="Q125" s="109">
        <f>N125/K125</f>
        <v>0.90333955472409311</v>
      </c>
      <c r="R125" s="303"/>
      <c r="S125" s="46">
        <v>0.75624999999999998</v>
      </c>
      <c r="T125" s="47">
        <v>0.7933796296296296</v>
      </c>
      <c r="U125" s="110">
        <v>5.2666666666666373</v>
      </c>
      <c r="V125" s="111">
        <v>53.468266442458905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-193.32089055181382</v>
      </c>
      <c r="AF125" s="109">
        <f>M125/J125</f>
        <v>0.90333955472409311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2287</v>
      </c>
      <c r="G126" s="102">
        <f t="shared" si="53"/>
        <v>129878.73</v>
      </c>
      <c r="H126" s="26"/>
      <c r="I126" s="103">
        <v>23</v>
      </c>
      <c r="J126" s="104">
        <v>2000</v>
      </c>
      <c r="K126" s="105">
        <f t="shared" si="54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0.79722222222222217</v>
      </c>
      <c r="T126" s="47">
        <v>0.8501157407407407</v>
      </c>
      <c r="U126" s="110">
        <v>5.5333333333332924</v>
      </c>
      <c r="V126" s="111">
        <v>76.172803111343555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5">AVERAGE(I124:I139)</f>
        <v>23</v>
      </c>
      <c r="J140" s="136">
        <f t="shared" si="55"/>
        <v>2000</v>
      </c>
      <c r="K140" s="137">
        <f t="shared" ref="K140" si="56">J140/I140</f>
        <v>86.956521739130437</v>
      </c>
      <c r="L140" s="135">
        <f t="shared" ref="L140:M140" si="57">AVERAGE(L124:L139)</f>
        <v>23</v>
      </c>
      <c r="M140" s="136">
        <f t="shared" si="57"/>
        <v>1805.5036448392266</v>
      </c>
      <c r="N140" s="137">
        <f>M140/L140</f>
        <v>78.500158471270723</v>
      </c>
      <c r="O140" s="138">
        <f>L140-I140</f>
        <v>0</v>
      </c>
      <c r="P140" s="139">
        <f>N140-K140</f>
        <v>-8.4563632678597145</v>
      </c>
      <c r="Q140" s="140">
        <f>N140/K140</f>
        <v>0.90275182241961327</v>
      </c>
      <c r="R140" s="304"/>
      <c r="S140" s="141">
        <v>0.70833333333333337</v>
      </c>
      <c r="T140" s="142">
        <v>0.8501157407407407</v>
      </c>
      <c r="U140" s="143"/>
      <c r="V140" s="165"/>
      <c r="W140" s="186"/>
      <c r="X140" s="187"/>
      <c r="Y140" s="178">
        <f t="shared" ref="Y140:Z140" si="58">SUM(Y124:Y139)</f>
        <v>0</v>
      </c>
      <c r="Z140" s="179">
        <f t="shared" si="58"/>
        <v>0</v>
      </c>
      <c r="AA140" s="290"/>
      <c r="AB140" s="291"/>
      <c r="AC140" s="178">
        <f t="shared" ref="AC140" si="59">SUM(AC124:AC139)</f>
        <v>4</v>
      </c>
      <c r="AD140" s="179">
        <f t="shared" ref="AD140" si="60">SUM(AD124:AD139)</f>
        <v>0</v>
      </c>
      <c r="AE140" s="167">
        <f>M140-J140</f>
        <v>-194.49635516077342</v>
      </c>
      <c r="AF140" s="140">
        <f>M140/J140</f>
        <v>0.90275182241961327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78" priority="2" operator="greaterThan">
      <formula>0</formula>
    </cfRule>
  </conditionalFormatting>
  <conditionalFormatting sqref="P5:P140 AE5:AE140">
    <cfRule type="cellIs" dxfId="377" priority="5" operator="lessThan">
      <formula>0</formula>
    </cfRule>
  </conditionalFormatting>
  <conditionalFormatting sqref="Q5:Q140 AF5:AF140">
    <cfRule type="cellIs" dxfId="376" priority="3" operator="greaterThan">
      <formula>1</formula>
    </cfRule>
    <cfRule type="cellIs" dxfId="375" priority="4" operator="lessThan">
      <formula>0.8</formula>
    </cfRule>
  </conditionalFormatting>
  <conditionalFormatting sqref="AG5 R5:R140 AG107:AG124">
    <cfRule type="cellIs" dxfId="374" priority="6" operator="lessThan">
      <formula>0.8</formula>
    </cfRule>
  </conditionalFormatting>
  <conditionalFormatting sqref="AG22">
    <cfRule type="cellIs" dxfId="373" priority="11" operator="lessThan">
      <formula>0.8</formula>
    </cfRule>
  </conditionalFormatting>
  <conditionalFormatting sqref="AG37">
    <cfRule type="cellIs" dxfId="372" priority="10" operator="lessThan">
      <formula>0.8</formula>
    </cfRule>
  </conditionalFormatting>
  <conditionalFormatting sqref="AG39:AG74">
    <cfRule type="cellIs" dxfId="371" priority="8" operator="lessThan">
      <formula>0.8</formula>
    </cfRule>
  </conditionalFormatting>
  <conditionalFormatting sqref="AG80:AG88">
    <cfRule type="cellIs" dxfId="370" priority="9" operator="lessThan">
      <formula>0.8</formula>
    </cfRule>
  </conditionalFormatting>
  <conditionalFormatting sqref="AG90:AG95">
    <cfRule type="cellIs" dxfId="369" priority="7" operator="lessThan">
      <formula>0.8</formula>
    </cfRule>
  </conditionalFormatting>
  <conditionalFormatting sqref="AG139">
    <cfRule type="cellIs" dxfId="368" priority="1" operator="lessThan">
      <formula>0.8</formula>
    </cfRule>
  </conditionalFormatting>
  <dataValidations count="1">
    <dataValidation type="list" allowBlank="1" showInputMessage="1" showErrorMessage="1" sqref="AA5:AB140" xr:uid="{06317F86-488E-4F41-8EF6-379DF8BCF7A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404E-087C-45F7-9E02-69EFC2FF0DD0}">
  <sheetPr>
    <tabColor theme="9" tint="0.59999389629810485"/>
  </sheetPr>
  <dimension ref="B1:AR42"/>
  <sheetViews>
    <sheetView zoomScale="70" zoomScaleNormal="70" workbookViewId="0">
      <selection activeCell="Q42" sqref="Q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249</v>
      </c>
      <c r="D3" s="278"/>
      <c r="E3" s="3" t="s">
        <v>2</v>
      </c>
      <c r="F3" s="279">
        <f>'0816(18度C)'!D1+'0816(4度C)'!D1</f>
        <v>200927</v>
      </c>
      <c r="G3" s="280"/>
      <c r="H3" s="3" t="s">
        <v>3</v>
      </c>
      <c r="I3" s="281">
        <f>'0816(18度C)'!F1+'0816(4度C)'!F1</f>
        <v>6269913.0899999999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494.25196323136265</v>
      </c>
      <c r="F6" s="254" t="e">
        <f>AVERAGE(#REF!,D14:K14)</f>
        <v>#REF!</v>
      </c>
      <c r="G6" s="255">
        <f>AVERAGE(D14:K14)</f>
        <v>262.44969275443606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'0816(4度C)'!Y2</f>
        <v>0</v>
      </c>
      <c r="P6" s="244">
        <f>'0816(4度C)'!Z2</f>
        <v>0</v>
      </c>
      <c r="Q6" s="244">
        <f>'0816(4度C)'!AC2</f>
        <v>46</v>
      </c>
      <c r="R6" s="244">
        <f>'0816(4度C)'!AD2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446.80394608953105</v>
      </c>
      <c r="F7" s="250" t="e">
        <f>AVERAGE(#REF!,D15:K15)</f>
        <v>#REF!</v>
      </c>
      <c r="G7" s="251">
        <f>AVERAGE(D15:K15)</f>
        <v>237.08203484651418</v>
      </c>
      <c r="H7" s="252"/>
      <c r="I7" s="251">
        <f>AVERAGE(L15:O15)</f>
        <v>87.518505736670562</v>
      </c>
      <c r="J7" s="252"/>
      <c r="K7" s="251">
        <f>AVERAGE(D33:O33)</f>
        <v>672.76810232586536</v>
      </c>
      <c r="L7" s="252"/>
      <c r="M7" s="251">
        <f>AVERAGE(P33:X33)</f>
        <v>715.06537689415245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0.9047943511170512</v>
      </c>
      <c r="F8" s="258" t="e">
        <f>AVERAGE(D16:K16,#REF!)</f>
        <v>#REF!</v>
      </c>
      <c r="G8" s="236">
        <f>AVERAGE(D16:K16)</f>
        <v>0.902475317066878</v>
      </c>
      <c r="H8" s="237"/>
      <c r="I8" s="236">
        <f>AVERAGE(L16:O16)</f>
        <v>0.92599853025742562</v>
      </c>
      <c r="J8" s="237"/>
      <c r="K8" s="236">
        <f>AVERAGE(D34:O34)</f>
        <v>0.899222253180607</v>
      </c>
      <c r="L8" s="237"/>
      <c r="M8" s="236">
        <f>AVERAGE(P34:X34)</f>
        <v>0.90324291055856798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105.84158415841584</v>
      </c>
      <c r="G14" s="28">
        <v>88.888888888888886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75.540163771009517</v>
      </c>
      <c r="F15" s="35">
        <v>95.610671479951435</v>
      </c>
      <c r="G15" s="35">
        <v>80.106292808136516</v>
      </c>
      <c r="H15" s="35">
        <v>154.20711639008499</v>
      </c>
      <c r="I15" s="35">
        <v>475.1529597351909</v>
      </c>
      <c r="J15" s="35">
        <v>541.87500489471188</v>
      </c>
      <c r="K15" s="36" t="s">
        <v>42</v>
      </c>
      <c r="L15" s="34" t="s">
        <v>42</v>
      </c>
      <c r="M15" s="205">
        <v>96.55714285714285</v>
      </c>
      <c r="N15" s="35">
        <v>78.47986861619826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0.90228528948705811</v>
      </c>
      <c r="F16" s="42">
        <f t="shared" si="0"/>
        <v>0.9033374948059022</v>
      </c>
      <c r="G16" s="42">
        <f t="shared" si="0"/>
        <v>0.90119579409153583</v>
      </c>
      <c r="H16" s="42">
        <f t="shared" si="0"/>
        <v>0.89954151227549584</v>
      </c>
      <c r="I16" s="42">
        <f t="shared" si="0"/>
        <v>0.9053668035834227</v>
      </c>
      <c r="J16" s="42">
        <f t="shared" si="0"/>
        <v>0.90312500815785313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0.90251848908627996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0.65587962962962953</v>
      </c>
      <c r="F18" s="47">
        <v>0.52449074074074065</v>
      </c>
      <c r="G18" s="47">
        <v>0.64613425925925916</v>
      </c>
      <c r="H18" s="47">
        <v>0.61972222222222217</v>
      </c>
      <c r="I18" s="47">
        <v>0.45826388888888875</v>
      </c>
      <c r="J18" s="47">
        <v>0.31548611111111108</v>
      </c>
      <c r="K18" s="47" t="s">
        <v>42</v>
      </c>
      <c r="L18" s="46" t="s">
        <v>42</v>
      </c>
      <c r="M18" s="48">
        <v>0.83875</v>
      </c>
      <c r="N18" s="47">
        <v>0.85771990740740744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4</v>
      </c>
      <c r="G21" s="51">
        <v>11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20.399999999999999</v>
      </c>
      <c r="G23" s="57">
        <v>22.5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287.49059730496077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755.77743183642758</v>
      </c>
      <c r="N33" s="35">
        <v>849.44481589851227</v>
      </c>
      <c r="O33" s="35">
        <v>798.35956426356086</v>
      </c>
      <c r="P33" s="34">
        <v>438.59776883650767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649.76682520309078</v>
      </c>
      <c r="W33" s="35">
        <v>997.16572290165038</v>
      </c>
      <c r="X33" s="37">
        <v>774.73119063536092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0.87844349176515801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0.91609385677142741</v>
      </c>
      <c r="N34" s="42">
        <f>N33/N32</f>
        <v>0.9027915917761965</v>
      </c>
      <c r="O34" s="42">
        <f>O33/O32</f>
        <v>0.89956007240964608</v>
      </c>
      <c r="P34" s="41">
        <f>P33/P32</f>
        <v>0.89343989948177482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0.91633783041461525</v>
      </c>
      <c r="W34" s="42">
        <f>W33/W32</f>
        <v>0.9065142935469549</v>
      </c>
      <c r="X34" s="45">
        <f>X33/X32</f>
        <v>0.89667961879092706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0.33333333333333331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0.45826388888888875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0.42790509259259257</v>
      </c>
      <c r="N36" s="47">
        <v>0.53631944444444457</v>
      </c>
      <c r="O36" s="47">
        <v>0.50884259259259268</v>
      </c>
      <c r="P36" s="46">
        <v>0.75964120370370369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0.8805439814814815</v>
      </c>
      <c r="W36" s="47">
        <v>1.1333449074074071</v>
      </c>
      <c r="X36" s="49">
        <v>1.1308680555555553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86D4-BF47-4FEA-A8AA-1857D723FFC9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111045</v>
      </c>
      <c r="E1" s="87" t="s">
        <v>3</v>
      </c>
      <c r="F1" s="88">
        <f>SUM(G5:G140)</f>
        <v>2175892.0499999993</v>
      </c>
      <c r="G1" s="89" t="s">
        <v>84</v>
      </c>
      <c r="H1" s="90" t="e">
        <f>#REF!+#REF!+#REF!+#REF!+L21+#REF!+L38+L55+L72+#REF!+#REF!+L89+L106+L123+L140</f>
        <v>#REF!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46250</v>
      </c>
      <c r="B2" s="348"/>
      <c r="C2" s="91" t="s">
        <v>40</v>
      </c>
      <c r="D2" s="92" t="e">
        <f>AVERAGE(#REF!,#REF!,#REF!,#REF!,N21,#REF!,N38,N55,N72,#REF!,#REF!,N89,N106,N123,N140)</f>
        <v>#REF!</v>
      </c>
      <c r="E2" s="92" t="s">
        <v>91</v>
      </c>
      <c r="F2" s="93">
        <f>F1/D1</f>
        <v>19.59468728893691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1938</v>
      </c>
      <c r="G5" s="147">
        <f t="shared" ref="G5:G9" si="0">E5*F5</f>
        <v>49690.32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3217.2495511531852</v>
      </c>
      <c r="N5" s="151">
        <f>M5/L5</f>
        <v>321.72495511531849</v>
      </c>
      <c r="O5" s="153">
        <f>L5-I5</f>
        <v>0</v>
      </c>
      <c r="P5" s="154">
        <f>N5-K5</f>
        <v>-38.275044884681506</v>
      </c>
      <c r="Q5" s="155">
        <f>N5/K5</f>
        <v>0.89368043087588467</v>
      </c>
      <c r="R5" s="302">
        <f>Q21</f>
        <v>0.87844349176515801</v>
      </c>
      <c r="S5" s="156">
        <v>0.25</v>
      </c>
      <c r="T5" s="157">
        <v>0.27509259259259261</v>
      </c>
      <c r="U5" s="158"/>
      <c r="V5" s="159">
        <v>36.142673470362539</v>
      </c>
      <c r="W5" s="160"/>
      <c r="X5" s="161"/>
      <c r="Y5" s="305"/>
      <c r="Z5" s="306"/>
      <c r="AA5" s="114">
        <f>M5-J5</f>
        <v>-382.75044884681483</v>
      </c>
      <c r="AB5" s="155">
        <f>M5/J5</f>
        <v>0.89368043087588478</v>
      </c>
      <c r="AC5" s="307">
        <f>AB21</f>
        <v>0.87844349176515779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3048</v>
      </c>
      <c r="G6" s="102">
        <f t="shared" si="0"/>
        <v>89976.959999999992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3158.6118846915037</v>
      </c>
      <c r="N6" s="105">
        <f>M6/L6</f>
        <v>287.14653497195491</v>
      </c>
      <c r="O6" s="107">
        <f>L6-I6</f>
        <v>0</v>
      </c>
      <c r="P6" s="108">
        <f>N6-K6</f>
        <v>-40.126192300772345</v>
      </c>
      <c r="Q6" s="109">
        <f>N6/K6</f>
        <v>0.87739219019208448</v>
      </c>
      <c r="R6" s="303"/>
      <c r="S6" s="46">
        <v>0.27916666666666667</v>
      </c>
      <c r="T6" s="47">
        <v>0.31936342592592593</v>
      </c>
      <c r="U6" s="110">
        <v>5.8666666666666512</v>
      </c>
      <c r="V6" s="111">
        <v>57.8988513550349</v>
      </c>
      <c r="W6" s="112"/>
      <c r="X6" s="115"/>
      <c r="Y6" s="294"/>
      <c r="Z6" s="295"/>
      <c r="AA6" s="116">
        <f>M6-J6</f>
        <v>-441.38811530849625</v>
      </c>
      <c r="AB6" s="109">
        <f>M6/J6</f>
        <v>0.87739219019208436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3592</v>
      </c>
      <c r="G7" s="102">
        <f t="shared" si="0"/>
        <v>107221.20000000001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3155.5388980026078</v>
      </c>
      <c r="N7" s="105">
        <f>M7/L7</f>
        <v>286.86717254569163</v>
      </c>
      <c r="O7" s="107">
        <f>L7-I7</f>
        <v>0</v>
      </c>
      <c r="P7" s="108">
        <f>N7-K7</f>
        <v>-40.405554727035621</v>
      </c>
      <c r="Q7" s="109">
        <f>N7/K7</f>
        <v>0.87653858277850227</v>
      </c>
      <c r="R7" s="303"/>
      <c r="S7" s="46">
        <v>0.32291666666666663</v>
      </c>
      <c r="T7" s="47">
        <v>0.37033564814814812</v>
      </c>
      <c r="U7" s="110">
        <v>5.1166666666666138</v>
      </c>
      <c r="V7" s="111">
        <v>68.298952085940002</v>
      </c>
      <c r="W7" s="112"/>
      <c r="X7" s="115"/>
      <c r="Y7" s="294"/>
      <c r="Z7" s="295"/>
      <c r="AA7" s="116">
        <f>M7-J7</f>
        <v>-444.46110199739223</v>
      </c>
      <c r="AB7" s="109">
        <f>M7/J7</f>
        <v>0.87653858277850216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1387</v>
      </c>
      <c r="G8" s="102">
        <f t="shared" si="0"/>
        <v>41610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3158.5153050102263</v>
      </c>
      <c r="N8" s="105">
        <f>M8/L8</f>
        <v>287.13775500092964</v>
      </c>
      <c r="O8" s="107">
        <f>L8-I8</f>
        <v>0</v>
      </c>
      <c r="P8" s="108">
        <f>N8-K8</f>
        <v>-40.134972271797608</v>
      </c>
      <c r="Q8" s="109">
        <f>N8/K8</f>
        <v>0.87736536250284058</v>
      </c>
      <c r="R8" s="303"/>
      <c r="S8" s="46">
        <v>0.3743055555555555</v>
      </c>
      <c r="T8" s="47">
        <v>0.39259259259259255</v>
      </c>
      <c r="U8" s="110">
        <v>5.7166666666666277</v>
      </c>
      <c r="V8" s="111">
        <v>26.347822303723348</v>
      </c>
      <c r="W8" s="112"/>
      <c r="X8" s="115"/>
      <c r="Y8" s="294"/>
      <c r="Z8" s="295"/>
      <c r="AA8" s="116">
        <f>M8-J8</f>
        <v>-441.48469498977374</v>
      </c>
      <c r="AB8" s="109">
        <f>M8/J8</f>
        <v>0.87736536250284058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1368</v>
      </c>
      <c r="G9" s="102">
        <f t="shared" si="0"/>
        <v>39083.760000000002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3122.0672129153199</v>
      </c>
      <c r="N9" s="105">
        <f>M9/L9</f>
        <v>260.17226774294335</v>
      </c>
      <c r="O9" s="107">
        <f>L9-I9</f>
        <v>0</v>
      </c>
      <c r="P9" s="108">
        <f>N9-K9</f>
        <v>-39.827732257056653</v>
      </c>
      <c r="Q9" s="109">
        <f>N9/K9</f>
        <v>0.86724089247647784</v>
      </c>
      <c r="R9" s="303"/>
      <c r="S9" s="46">
        <v>0.39583333333333326</v>
      </c>
      <c r="T9" s="47">
        <v>0.41408564814814808</v>
      </c>
      <c r="U9" s="110">
        <v>4.6666666666666234</v>
      </c>
      <c r="V9" s="111">
        <v>26.290273207589099</v>
      </c>
      <c r="W9" s="112"/>
      <c r="X9" s="115"/>
      <c r="Y9" s="294"/>
      <c r="Z9" s="295"/>
      <c r="AA9" s="116">
        <f>M9-J9</f>
        <v>-477.93278708468006</v>
      </c>
      <c r="AB9" s="109">
        <f>M9/J9</f>
        <v>0.86724089247647773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3162.3965703545682</v>
      </c>
      <c r="N21" s="137">
        <f>M21/L21</f>
        <v>287.49059730496077</v>
      </c>
      <c r="O21" s="138">
        <f>L21-I21</f>
        <v>0</v>
      </c>
      <c r="P21" s="139">
        <f>N21-K21</f>
        <v>-39.78212996776648</v>
      </c>
      <c r="Q21" s="140">
        <f>N21/K21</f>
        <v>0.87844349176515801</v>
      </c>
      <c r="R21" s="304"/>
      <c r="S21" s="141">
        <v>0.25</v>
      </c>
      <c r="T21" s="142">
        <v>0.45826388888888875</v>
      </c>
      <c r="U21" s="143"/>
      <c r="V21" s="165"/>
      <c r="W21" s="166"/>
      <c r="X21" s="137"/>
      <c r="Y21" s="290"/>
      <c r="Z21" s="291"/>
      <c r="AA21" s="167">
        <f>M21-J21</f>
        <v>-437.60342964543179</v>
      </c>
      <c r="AB21" s="140">
        <f>M21/J21</f>
        <v>0.87844349176515779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2538</v>
      </c>
      <c r="G22" s="147">
        <f t="shared" ref="G22:G24" si="5">E22*F22</f>
        <v>47029.14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3022.6218209474573</v>
      </c>
      <c r="N22" s="151">
        <f>M22/L22</f>
        <v>1007.5406069824858</v>
      </c>
      <c r="O22" s="153">
        <f>L22-I22</f>
        <v>0</v>
      </c>
      <c r="P22" s="154">
        <f>N22-K22</f>
        <v>-92.45939301751423</v>
      </c>
      <c r="Q22" s="155">
        <f>N22/K22</f>
        <v>0.91594600634771428</v>
      </c>
      <c r="R22" s="302">
        <f>Q38</f>
        <v>0.91609385677142741</v>
      </c>
      <c r="S22" s="156">
        <v>0.33333333333333331</v>
      </c>
      <c r="T22" s="157">
        <v>0.36831018518518516</v>
      </c>
      <c r="U22" s="158"/>
      <c r="V22" s="111">
        <v>50.380103440220317</v>
      </c>
      <c r="W22" s="160"/>
      <c r="X22" s="161"/>
      <c r="Y22" s="305"/>
      <c r="Z22" s="306"/>
      <c r="AA22" s="114">
        <f>M22-J22</f>
        <v>-277.37817905254269</v>
      </c>
      <c r="AB22" s="155">
        <f>M22/J22</f>
        <v>0.91594600634771428</v>
      </c>
      <c r="AC22" s="307">
        <f>AB38</f>
        <v>0.91609385677142741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729</v>
      </c>
      <c r="G23" s="102">
        <f t="shared" si="5"/>
        <v>16242.12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3024.2898070850151</v>
      </c>
      <c r="N23" s="105">
        <f>M23/L23</f>
        <v>604.85796141700303</v>
      </c>
      <c r="O23" s="107">
        <f>L23-I23</f>
        <v>0</v>
      </c>
      <c r="P23" s="108">
        <f>N23-K23</f>
        <v>-55.142038582996975</v>
      </c>
      <c r="Q23" s="109">
        <f>N23/K23</f>
        <v>0.91645145669242878</v>
      </c>
      <c r="R23" s="303"/>
      <c r="S23" s="46">
        <v>0.37152777777777773</v>
      </c>
      <c r="T23" s="47">
        <v>0.38156249999999997</v>
      </c>
      <c r="U23" s="110">
        <v>4.6333333333333115</v>
      </c>
      <c r="V23" s="111">
        <v>14.462899652516811</v>
      </c>
      <c r="W23" s="112"/>
      <c r="X23" s="115"/>
      <c r="Y23" s="294"/>
      <c r="Z23" s="295"/>
      <c r="AA23" s="116">
        <f>M23-J23</f>
        <v>-275.71019291498487</v>
      </c>
      <c r="AB23" s="109">
        <f>M23/J23</f>
        <v>0.91645145669242878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3133</v>
      </c>
      <c r="G24" s="102">
        <f t="shared" si="5"/>
        <v>56049.37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3022.4175540046572</v>
      </c>
      <c r="N24" s="105">
        <f>M24/L24</f>
        <v>755.60438850116429</v>
      </c>
      <c r="O24" s="107">
        <f>L24-I24</f>
        <v>0</v>
      </c>
      <c r="P24" s="108">
        <f>N24-K24</f>
        <v>-69.395611498835706</v>
      </c>
      <c r="Q24" s="109">
        <f>N24/K24</f>
        <v>0.91588410727413849</v>
      </c>
      <c r="R24" s="303"/>
      <c r="S24" s="46">
        <v>0.38472222222222219</v>
      </c>
      <c r="T24" s="47">
        <v>0.42790509259259257</v>
      </c>
      <c r="U24" s="110">
        <v>4.5499999999999918</v>
      </c>
      <c r="V24" s="111">
        <v>62.1952449127783</v>
      </c>
      <c r="W24" s="112"/>
      <c r="X24" s="115"/>
      <c r="Y24" s="294"/>
      <c r="Z24" s="295"/>
      <c r="AA24" s="116">
        <f>M24-J24</f>
        <v>-277.58244599534282</v>
      </c>
      <c r="AB24" s="109">
        <f>M24/J24</f>
        <v>0.91588410727413849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3023.1097273457103</v>
      </c>
      <c r="N38" s="137">
        <f t="shared" ref="N38:N44" si="10">M38/L38</f>
        <v>755.77743183642758</v>
      </c>
      <c r="O38" s="138">
        <f t="shared" ref="O38:O44" si="11">L38-I38</f>
        <v>0</v>
      </c>
      <c r="P38" s="139">
        <f t="shared" ref="P38:P44" si="12">N38-K38</f>
        <v>-69.222568163572419</v>
      </c>
      <c r="Q38" s="140">
        <f t="shared" ref="Q38:Q44" si="13">N38/K38</f>
        <v>0.91609385677142741</v>
      </c>
      <c r="R38" s="304"/>
      <c r="S38" s="141">
        <v>0.33333333333333331</v>
      </c>
      <c r="T38" s="142">
        <v>0.42790509259259257</v>
      </c>
      <c r="U38" s="143"/>
      <c r="V38" s="165"/>
      <c r="W38" s="98"/>
      <c r="X38" s="68"/>
      <c r="Y38" s="290"/>
      <c r="Z38" s="291"/>
      <c r="AA38" s="167">
        <f t="shared" ref="AA38:AA44" si="14">M38-J38</f>
        <v>-276.89027265428967</v>
      </c>
      <c r="AB38" s="140">
        <f t="shared" ref="AB38:AB44" si="15">M38/J38</f>
        <v>0.91609385677142741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947</v>
      </c>
      <c r="G39" s="147">
        <f t="shared" ref="G39:G44" si="16">E39*F39</f>
        <v>23703.41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3225.7095508629145</v>
      </c>
      <c r="N39" s="151">
        <f t="shared" si="10"/>
        <v>645.14191017258293</v>
      </c>
      <c r="O39" s="153">
        <f t="shared" si="11"/>
        <v>0</v>
      </c>
      <c r="P39" s="154">
        <f t="shared" si="12"/>
        <v>-74.858089827417075</v>
      </c>
      <c r="Q39" s="155">
        <f t="shared" si="13"/>
        <v>0.89603043079525402</v>
      </c>
      <c r="R39" s="302">
        <f>Q55</f>
        <v>0.9027915917761965</v>
      </c>
      <c r="S39" s="156">
        <v>0.25</v>
      </c>
      <c r="T39" s="157">
        <v>0.26222222222222225</v>
      </c>
      <c r="U39" s="158"/>
      <c r="V39" s="159">
        <v>17.614729132943786</v>
      </c>
      <c r="W39" s="160"/>
      <c r="X39" s="161"/>
      <c r="Y39" s="305"/>
      <c r="Z39" s="306"/>
      <c r="AA39" s="114">
        <f t="shared" si="14"/>
        <v>-374.29044913708549</v>
      </c>
      <c r="AB39" s="155">
        <f t="shared" si="15"/>
        <v>0.89603043079525402</v>
      </c>
      <c r="AC39" s="307">
        <f>AB55</f>
        <v>0.90279159177619661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1275</v>
      </c>
      <c r="G40" s="102">
        <f t="shared" si="16"/>
        <v>23179.5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3225.7218073801164</v>
      </c>
      <c r="N40" s="105">
        <f t="shared" si="10"/>
        <v>1075.2406024600389</v>
      </c>
      <c r="O40" s="107">
        <f t="shared" si="11"/>
        <v>0</v>
      </c>
      <c r="P40" s="108">
        <f t="shared" si="12"/>
        <v>-124.75939753996113</v>
      </c>
      <c r="Q40" s="109">
        <f t="shared" si="13"/>
        <v>0.89603383538336567</v>
      </c>
      <c r="R40" s="303"/>
      <c r="S40" s="46">
        <v>0.27222222222222225</v>
      </c>
      <c r="T40" s="47">
        <v>0.28868055555555561</v>
      </c>
      <c r="U40" s="110">
        <v>15</v>
      </c>
      <c r="V40" s="111">
        <v>23.715622291102704</v>
      </c>
      <c r="W40" s="112"/>
      <c r="X40" s="115"/>
      <c r="Y40" s="294"/>
      <c r="Z40" s="295"/>
      <c r="AA40" s="116">
        <f t="shared" si="14"/>
        <v>-374.27819261988361</v>
      </c>
      <c r="AB40" s="109">
        <f t="shared" si="15"/>
        <v>0.89603383538336567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1218</v>
      </c>
      <c r="G41" s="102">
        <f t="shared" si="16"/>
        <v>30230.760000000002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3226.1201595422804</v>
      </c>
      <c r="N41" s="105">
        <f t="shared" si="10"/>
        <v>645.22403190845603</v>
      </c>
      <c r="O41" s="107">
        <f t="shared" si="11"/>
        <v>0</v>
      </c>
      <c r="P41" s="108">
        <f t="shared" si="12"/>
        <v>-74.775968091543973</v>
      </c>
      <c r="Q41" s="109">
        <f t="shared" si="13"/>
        <v>0.89614448876174446</v>
      </c>
      <c r="R41" s="303"/>
      <c r="S41" s="46">
        <v>0.29861111111111116</v>
      </c>
      <c r="T41" s="47">
        <v>0.31434027777777784</v>
      </c>
      <c r="U41" s="110">
        <v>15</v>
      </c>
      <c r="V41" s="111">
        <v>22.652597047212446</v>
      </c>
      <c r="W41" s="112"/>
      <c r="X41" s="115"/>
      <c r="Y41" s="294"/>
      <c r="Z41" s="295"/>
      <c r="AA41" s="116">
        <f t="shared" si="14"/>
        <v>-373.87984045771964</v>
      </c>
      <c r="AB41" s="109">
        <f t="shared" si="15"/>
        <v>0.89614448876174457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2067</v>
      </c>
      <c r="G42" s="102">
        <f t="shared" si="16"/>
        <v>35283.69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3026.5530804746663</v>
      </c>
      <c r="N42" s="105">
        <f t="shared" si="10"/>
        <v>1008.8510268248888</v>
      </c>
      <c r="O42" s="107">
        <f t="shared" si="11"/>
        <v>0</v>
      </c>
      <c r="P42" s="108">
        <f t="shared" si="12"/>
        <v>-91.148973175111223</v>
      </c>
      <c r="Q42" s="109">
        <f t="shared" si="13"/>
        <v>0.9171372971135352</v>
      </c>
      <c r="R42" s="303"/>
      <c r="S42" s="46">
        <v>0.32430555555555562</v>
      </c>
      <c r="T42" s="47">
        <v>0.35275462962962972</v>
      </c>
      <c r="U42" s="110">
        <v>15</v>
      </c>
      <c r="V42" s="111">
        <v>40.977308741120595</v>
      </c>
      <c r="W42" s="112"/>
      <c r="X42" s="115"/>
      <c r="Y42" s="294"/>
      <c r="Z42" s="295"/>
      <c r="AA42" s="116">
        <f t="shared" si="14"/>
        <v>-273.44691952533367</v>
      </c>
      <c r="AB42" s="109">
        <f t="shared" si="15"/>
        <v>0.9171372971135352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4898</v>
      </c>
      <c r="G43" s="102">
        <f t="shared" si="16"/>
        <v>68718.94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2752.416114616743</v>
      </c>
      <c r="N43" s="105">
        <f t="shared" si="10"/>
        <v>917.47203820558104</v>
      </c>
      <c r="O43" s="107">
        <f t="shared" si="11"/>
        <v>0</v>
      </c>
      <c r="P43" s="108">
        <f t="shared" si="12"/>
        <v>-82.527961794418957</v>
      </c>
      <c r="Q43" s="109">
        <f t="shared" si="13"/>
        <v>0.9174720382055811</v>
      </c>
      <c r="R43" s="303"/>
      <c r="S43" s="46">
        <v>0.3625000000000001</v>
      </c>
      <c r="T43" s="47">
        <v>0.43664351851851863</v>
      </c>
      <c r="U43" s="110">
        <v>15</v>
      </c>
      <c r="V43" s="111">
        <v>106.77164635076299</v>
      </c>
      <c r="W43" s="112"/>
      <c r="X43" s="115"/>
      <c r="Y43" s="294"/>
      <c r="Z43" s="295"/>
      <c r="AA43" s="116">
        <f t="shared" si="14"/>
        <v>-247.58388538325698</v>
      </c>
      <c r="AB43" s="109">
        <f t="shared" si="15"/>
        <v>0.91747203820558099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6964</v>
      </c>
      <c r="G44" s="120">
        <f t="shared" si="16"/>
        <v>99445.92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3231.2652368905483</v>
      </c>
      <c r="N44" s="105">
        <f t="shared" si="10"/>
        <v>1077.0884122968494</v>
      </c>
      <c r="O44" s="107">
        <f t="shared" si="11"/>
        <v>0</v>
      </c>
      <c r="P44" s="108">
        <f t="shared" si="12"/>
        <v>-122.91158770315064</v>
      </c>
      <c r="Q44" s="109">
        <f t="shared" si="13"/>
        <v>0.89757367691404111</v>
      </c>
      <c r="R44" s="303"/>
      <c r="S44" s="46">
        <v>0.44652777777777791</v>
      </c>
      <c r="T44" s="119">
        <v>0.53631944444444457</v>
      </c>
      <c r="U44" s="110">
        <v>15</v>
      </c>
      <c r="V44" s="111">
        <v>129.31157592067191</v>
      </c>
      <c r="W44" s="112"/>
      <c r="X44" s="115"/>
      <c r="Y44" s="294"/>
      <c r="Z44" s="295"/>
      <c r="AA44" s="116">
        <f t="shared" si="14"/>
        <v>-368.73476310945171</v>
      </c>
      <c r="AB44" s="109">
        <f t="shared" si="15"/>
        <v>0.89757367691404122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3114.6309916278783</v>
      </c>
      <c r="N55" s="137">
        <f t="shared" ref="N55:N61" si="22">M55/L55</f>
        <v>849.44481589851227</v>
      </c>
      <c r="O55" s="138">
        <f t="shared" ref="O55:O61" si="23">L55-I55</f>
        <v>0</v>
      </c>
      <c r="P55" s="139">
        <f t="shared" ref="P55:P61" si="24">N55-K55</f>
        <v>-91.464275010578717</v>
      </c>
      <c r="Q55" s="140">
        <f t="shared" ref="Q55:Q61" si="25">N55/K55</f>
        <v>0.9027915917761965</v>
      </c>
      <c r="R55" s="304"/>
      <c r="S55" s="141">
        <v>0.25</v>
      </c>
      <c r="T55" s="142">
        <v>0.53631944444444457</v>
      </c>
      <c r="U55" s="143"/>
      <c r="V55" s="165"/>
      <c r="W55" s="98"/>
      <c r="X55" s="68"/>
      <c r="Y55" s="290"/>
      <c r="Z55" s="291"/>
      <c r="AA55" s="167">
        <f t="shared" ref="AA55:AA61" si="26">M55-J55</f>
        <v>-335.3690083721217</v>
      </c>
      <c r="AB55" s="140">
        <f t="shared" ref="AB55:AB61" si="27">M55/J55</f>
        <v>0.90279159177619661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1538</v>
      </c>
      <c r="G56" s="147">
        <f t="shared" ref="G56:G61" si="28">E56*F56</f>
        <v>31867.359999999997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3226.9983578594529</v>
      </c>
      <c r="N56" s="151">
        <f t="shared" si="22"/>
        <v>1075.6661192864842</v>
      </c>
      <c r="O56" s="153">
        <f t="shared" si="23"/>
        <v>0</v>
      </c>
      <c r="P56" s="154">
        <f t="shared" si="24"/>
        <v>-124.33388071351578</v>
      </c>
      <c r="Q56" s="155">
        <f t="shared" si="25"/>
        <v>0.89638843273873681</v>
      </c>
      <c r="R56" s="302">
        <f>Q72</f>
        <v>0.89956007240964608</v>
      </c>
      <c r="S56" s="156">
        <v>0.25</v>
      </c>
      <c r="T56" s="157">
        <v>0.26984953703703701</v>
      </c>
      <c r="U56" s="158"/>
      <c r="V56" s="159">
        <v>28.596233950739158</v>
      </c>
      <c r="W56" s="157"/>
      <c r="X56" s="168"/>
      <c r="Y56" s="305"/>
      <c r="Z56" s="306"/>
      <c r="AA56" s="114">
        <f t="shared" si="26"/>
        <v>-373.00164214054712</v>
      </c>
      <c r="AB56" s="155">
        <f t="shared" si="27"/>
        <v>0.89638843273873692</v>
      </c>
      <c r="AC56" s="307">
        <f>AB72</f>
        <v>0.89956007240964608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1912</v>
      </c>
      <c r="G57" s="102">
        <f t="shared" si="28"/>
        <v>57360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3230.0706743701635</v>
      </c>
      <c r="N57" s="105">
        <f t="shared" si="22"/>
        <v>807.51766859254087</v>
      </c>
      <c r="O57" s="107">
        <f t="shared" si="23"/>
        <v>0</v>
      </c>
      <c r="P57" s="108">
        <f t="shared" si="24"/>
        <v>-92.482331407459128</v>
      </c>
      <c r="Q57" s="109">
        <f t="shared" si="25"/>
        <v>0.89724185399171208</v>
      </c>
      <c r="R57" s="303"/>
      <c r="S57" s="46">
        <v>0.27986111111111112</v>
      </c>
      <c r="T57" s="47">
        <v>0.30451388888888892</v>
      </c>
      <c r="U57" s="110">
        <v>15</v>
      </c>
      <c r="V57" s="111">
        <v>35.516250746547342</v>
      </c>
      <c r="W57" s="112"/>
      <c r="X57" s="13"/>
      <c r="Y57" s="294"/>
      <c r="Z57" s="295"/>
      <c r="AA57" s="116">
        <f t="shared" si="26"/>
        <v>-369.92932562983651</v>
      </c>
      <c r="AB57" s="109">
        <f t="shared" si="27"/>
        <v>0.89724185399171208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1822</v>
      </c>
      <c r="G58" s="102">
        <f t="shared" si="28"/>
        <v>54660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3026.3609859573135</v>
      </c>
      <c r="N58" s="105">
        <f t="shared" si="22"/>
        <v>756.59024648932836</v>
      </c>
      <c r="O58" s="107">
        <f t="shared" si="23"/>
        <v>0</v>
      </c>
      <c r="P58" s="108">
        <f t="shared" si="24"/>
        <v>-68.409753510671635</v>
      </c>
      <c r="Q58" s="109">
        <f t="shared" si="25"/>
        <v>0.91707908665373139</v>
      </c>
      <c r="R58" s="303"/>
      <c r="S58" s="46">
        <v>0.31458333333333338</v>
      </c>
      <c r="T58" s="47">
        <v>0.3396643518518519</v>
      </c>
      <c r="U58" s="110">
        <v>14.500000000000028</v>
      </c>
      <c r="V58" s="111">
        <v>36.122590962300343</v>
      </c>
      <c r="W58" s="112"/>
      <c r="X58" s="13"/>
      <c r="Y58" s="294"/>
      <c r="Z58" s="295"/>
      <c r="AA58" s="116">
        <f t="shared" si="26"/>
        <v>-273.63901404268654</v>
      </c>
      <c r="AB58" s="109">
        <f t="shared" si="27"/>
        <v>0.91707908665373139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2662</v>
      </c>
      <c r="G59" s="102">
        <f t="shared" si="28"/>
        <v>73151.759999999995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3229.5658765915905</v>
      </c>
      <c r="N59" s="105">
        <f t="shared" si="22"/>
        <v>645.91317531831805</v>
      </c>
      <c r="O59" s="107">
        <f t="shared" si="23"/>
        <v>0</v>
      </c>
      <c r="P59" s="108">
        <f t="shared" si="24"/>
        <v>-74.086824681681946</v>
      </c>
      <c r="Q59" s="109">
        <f t="shared" si="25"/>
        <v>0.89710163238655283</v>
      </c>
      <c r="R59" s="303"/>
      <c r="S59" s="46">
        <v>0.35000000000000009</v>
      </c>
      <c r="T59" s="47">
        <v>0.38434027777777785</v>
      </c>
      <c r="U59" s="110">
        <v>14.883333333333395</v>
      </c>
      <c r="V59" s="111">
        <v>49.455563411068987</v>
      </c>
      <c r="W59" s="112"/>
      <c r="X59" s="115"/>
      <c r="Y59" s="294"/>
      <c r="Z59" s="295"/>
      <c r="AA59" s="116">
        <f t="shared" si="26"/>
        <v>-370.4341234084095</v>
      </c>
      <c r="AB59" s="109">
        <f t="shared" si="27"/>
        <v>0.89710163238655294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2215</v>
      </c>
      <c r="G60" s="102">
        <f t="shared" si="28"/>
        <v>40268.699999999997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3222.72628075287</v>
      </c>
      <c r="N60" s="105">
        <f t="shared" si="22"/>
        <v>1074.2420935842899</v>
      </c>
      <c r="O60" s="107">
        <f t="shared" si="23"/>
        <v>0</v>
      </c>
      <c r="P60" s="108">
        <f t="shared" si="24"/>
        <v>-125.75790641571007</v>
      </c>
      <c r="Q60" s="109">
        <f t="shared" si="25"/>
        <v>0.89520174465357494</v>
      </c>
      <c r="R60" s="303"/>
      <c r="S60" s="46">
        <v>0.39444444444444454</v>
      </c>
      <c r="T60" s="47">
        <v>0.42307870370370382</v>
      </c>
      <c r="U60" s="110">
        <v>14.550000000000036</v>
      </c>
      <c r="V60" s="111">
        <v>41.238376586221548</v>
      </c>
      <c r="W60" s="112"/>
      <c r="X60" s="115"/>
      <c r="Y60" s="294"/>
      <c r="Z60" s="295"/>
      <c r="AA60" s="116">
        <f t="shared" si="26"/>
        <v>-377.27371924712997</v>
      </c>
      <c r="AB60" s="109">
        <f t="shared" si="27"/>
        <v>0.89520174465357505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5845</v>
      </c>
      <c r="G61" s="120">
        <f t="shared" si="28"/>
        <v>97377.7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3224.9073667940711</v>
      </c>
      <c r="N61" s="105">
        <f t="shared" si="22"/>
        <v>644.98147335881424</v>
      </c>
      <c r="O61" s="107">
        <f t="shared" si="23"/>
        <v>0</v>
      </c>
      <c r="P61" s="108">
        <f t="shared" si="24"/>
        <v>-75.018526641185758</v>
      </c>
      <c r="Q61" s="109">
        <f t="shared" si="25"/>
        <v>0.89580760188724196</v>
      </c>
      <c r="R61" s="303"/>
      <c r="S61" s="46">
        <v>0.43333333333333346</v>
      </c>
      <c r="T61" s="119">
        <v>0.50884259259259268</v>
      </c>
      <c r="U61" s="110">
        <v>14.766666666666683</v>
      </c>
      <c r="V61" s="111">
        <v>108.74730964710969</v>
      </c>
      <c r="W61" s="112"/>
      <c r="X61" s="49"/>
      <c r="Y61" s="294"/>
      <c r="Z61" s="295"/>
      <c r="AA61" s="116">
        <f t="shared" si="26"/>
        <v>-375.09263320592891</v>
      </c>
      <c r="AB61" s="109">
        <f t="shared" si="27"/>
        <v>0.89580760188724196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3193.4382570542434</v>
      </c>
      <c r="N72" s="137">
        <f>M72/L72</f>
        <v>798.35956426356086</v>
      </c>
      <c r="O72" s="138">
        <f>L72-I72</f>
        <v>0</v>
      </c>
      <c r="P72" s="139">
        <f>N72-K72</f>
        <v>-89.140435736439144</v>
      </c>
      <c r="Q72" s="140">
        <f>N72/K72</f>
        <v>0.89956007240964608</v>
      </c>
      <c r="R72" s="304"/>
      <c r="S72" s="141">
        <v>0.25</v>
      </c>
      <c r="T72" s="142">
        <v>0.50884259259259268</v>
      </c>
      <c r="U72" s="143"/>
      <c r="V72" s="165"/>
      <c r="W72" s="166"/>
      <c r="X72" s="137"/>
      <c r="Y72" s="290"/>
      <c r="Z72" s="291"/>
      <c r="AA72" s="167">
        <f>M72-J72</f>
        <v>-356.56174294575658</v>
      </c>
      <c r="AB72" s="140">
        <f>M72/J72</f>
        <v>0.89956007240964608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1563</v>
      </c>
      <c r="G73" s="147">
        <f t="shared" ref="G73:G75" si="33">E73*F73</f>
        <v>44654.91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3120.4689733838381</v>
      </c>
      <c r="N73" s="151">
        <f>M73/L73</f>
        <v>260.03908111531985</v>
      </c>
      <c r="O73" s="153">
        <f>L73-I73</f>
        <v>0</v>
      </c>
      <c r="P73" s="154">
        <f>N73-K73</f>
        <v>-39.960918884680154</v>
      </c>
      <c r="Q73" s="155">
        <f>N73/K73</f>
        <v>0.8667969370510662</v>
      </c>
      <c r="R73" s="302">
        <f>Q89</f>
        <v>0.89343989948177482</v>
      </c>
      <c r="S73" s="156">
        <v>0.70833333333333337</v>
      </c>
      <c r="T73" s="157">
        <v>0.72920138888888897</v>
      </c>
      <c r="U73" s="158"/>
      <c r="V73" s="159">
        <v>30.053174955399388</v>
      </c>
      <c r="W73" s="157"/>
      <c r="X73" s="168"/>
      <c r="Y73" s="305"/>
      <c r="Z73" s="306"/>
      <c r="AA73" s="114">
        <f>M73-J73</f>
        <v>-479.53102661616185</v>
      </c>
      <c r="AB73" s="155">
        <f>M73/J73</f>
        <v>0.8667969370510662</v>
      </c>
      <c r="AC73" s="307">
        <f>AB89</f>
        <v>0.89343989948177482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556</v>
      </c>
      <c r="G74" s="102">
        <f t="shared" si="33"/>
        <v>9846.76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3266.4272820575402</v>
      </c>
      <c r="N74" s="105">
        <f>M74/L74</f>
        <v>653.28545641150799</v>
      </c>
      <c r="O74" s="107">
        <f>L74-I74</f>
        <v>0</v>
      </c>
      <c r="P74" s="108">
        <f>N74-K74</f>
        <v>-66.714543588492006</v>
      </c>
      <c r="Q74" s="109">
        <f>N74/K74</f>
        <v>0.90734091168264996</v>
      </c>
      <c r="R74" s="303"/>
      <c r="S74" s="46">
        <v>0.73333333333333339</v>
      </c>
      <c r="T74" s="47">
        <v>0.74041666666666672</v>
      </c>
      <c r="U74" s="110">
        <v>5.9499999999999709</v>
      </c>
      <c r="V74" s="111">
        <v>10.212993316350932</v>
      </c>
      <c r="W74" s="112"/>
      <c r="X74" s="13"/>
      <c r="Y74" s="294"/>
      <c r="Z74" s="295"/>
      <c r="AA74" s="116">
        <f>M74-J74</f>
        <v>-333.5727179424598</v>
      </c>
      <c r="AB74" s="109">
        <f>M74/J74</f>
        <v>0.90734091168265008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1245</v>
      </c>
      <c r="G75" s="102">
        <f t="shared" si="33"/>
        <v>23555.4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3262.25465896179</v>
      </c>
      <c r="N75" s="105">
        <f>M75/L75</f>
        <v>652.45093179235801</v>
      </c>
      <c r="O75" s="107">
        <f>L75-I75</f>
        <v>0</v>
      </c>
      <c r="P75" s="108">
        <f>N75-K75</f>
        <v>-67.549068207641994</v>
      </c>
      <c r="Q75" s="109">
        <f>N75/K75</f>
        <v>0.90618184971160831</v>
      </c>
      <c r="R75" s="303"/>
      <c r="S75" s="46">
        <v>0.74375000000000002</v>
      </c>
      <c r="T75" s="47">
        <v>0.75964120370370369</v>
      </c>
      <c r="U75" s="110">
        <v>4.799999999999951</v>
      </c>
      <c r="V75" s="111">
        <v>22.898273681605598</v>
      </c>
      <c r="W75" s="112"/>
      <c r="X75" s="13"/>
      <c r="Y75" s="294"/>
      <c r="Z75" s="295"/>
      <c r="AA75" s="116">
        <f>M75-J75</f>
        <v>-337.74534103820997</v>
      </c>
      <c r="AB75" s="109">
        <f>M75/J75</f>
        <v>0.90618184971160831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3216.3836381343895</v>
      </c>
      <c r="N89" s="137">
        <f t="shared" ref="N89:N94" si="37">M89/L89</f>
        <v>438.59776883650767</v>
      </c>
      <c r="O89" s="138">
        <f t="shared" ref="O89:O94" si="38">L89-I89</f>
        <v>0</v>
      </c>
      <c r="P89" s="139">
        <f t="shared" ref="P89:P94" si="39">N89-K89</f>
        <v>-52.311322072583266</v>
      </c>
      <c r="Q89" s="140">
        <f t="shared" ref="Q89:Q94" si="40">N89/K89</f>
        <v>0.89343989948177482</v>
      </c>
      <c r="R89" s="304"/>
      <c r="S89" s="141">
        <v>0.70833333333333337</v>
      </c>
      <c r="T89" s="142">
        <v>0.75964120370370369</v>
      </c>
      <c r="U89" s="143"/>
      <c r="V89" s="165"/>
      <c r="W89" s="166"/>
      <c r="X89" s="137"/>
      <c r="Y89" s="290"/>
      <c r="Z89" s="291"/>
      <c r="AA89" s="167">
        <f t="shared" ref="AA89:AA94" si="41">M89-J89</f>
        <v>-383.61636186561054</v>
      </c>
      <c r="AB89" s="140">
        <f t="shared" ref="AB89:AB94" si="42">M89/J89</f>
        <v>0.89343989948177482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532</v>
      </c>
      <c r="G90" s="147">
        <f t="shared" ref="G90:G94" si="43">E90*F90</f>
        <v>12379.64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2750.1677700017513</v>
      </c>
      <c r="N90" s="151">
        <f t="shared" si="37"/>
        <v>550.03355400035025</v>
      </c>
      <c r="O90" s="153">
        <f t="shared" si="38"/>
        <v>0</v>
      </c>
      <c r="P90" s="154">
        <f t="shared" si="39"/>
        <v>-49.96644599964975</v>
      </c>
      <c r="Q90" s="155">
        <f t="shared" si="40"/>
        <v>0.91672259000058376</v>
      </c>
      <c r="R90" s="302">
        <f>Q106</f>
        <v>0.91633783041461525</v>
      </c>
      <c r="S90" s="156">
        <v>0.70833333333333337</v>
      </c>
      <c r="T90" s="157">
        <v>0.71638888888888896</v>
      </c>
      <c r="U90" s="158"/>
      <c r="V90" s="159">
        <v>11.60656464241077</v>
      </c>
      <c r="W90" s="160"/>
      <c r="X90" s="161"/>
      <c r="Y90" s="305"/>
      <c r="Z90" s="306"/>
      <c r="AA90" s="114">
        <f t="shared" si="41"/>
        <v>-249.83222999824875</v>
      </c>
      <c r="AB90" s="155">
        <f t="shared" si="42"/>
        <v>0.91672259000058376</v>
      </c>
      <c r="AC90" s="307">
        <f>AB106</f>
        <v>0.91633783041461536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1431</v>
      </c>
      <c r="G91" s="102">
        <f t="shared" si="43"/>
        <v>35116.74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2748.3099097226477</v>
      </c>
      <c r="N91" s="105">
        <f t="shared" si="37"/>
        <v>687.07747743066193</v>
      </c>
      <c r="O91" s="107">
        <f t="shared" si="38"/>
        <v>0</v>
      </c>
      <c r="P91" s="108">
        <f t="shared" si="39"/>
        <v>-62.922522569338071</v>
      </c>
      <c r="Q91" s="109">
        <f t="shared" si="40"/>
        <v>0.91610330324088263</v>
      </c>
      <c r="R91" s="303"/>
      <c r="S91" s="46">
        <v>0.71944444444444444</v>
      </c>
      <c r="T91" s="47">
        <v>0.74113425925925924</v>
      </c>
      <c r="U91" s="110">
        <v>5</v>
      </c>
      <c r="V91" s="111">
        <v>31.241018233152889</v>
      </c>
      <c r="W91" s="112"/>
      <c r="X91" s="115"/>
      <c r="Y91" s="294"/>
      <c r="Z91" s="295"/>
      <c r="AA91" s="116">
        <f t="shared" si="41"/>
        <v>-251.69009027735228</v>
      </c>
      <c r="AB91" s="109">
        <f t="shared" si="42"/>
        <v>0.91610330324088263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1408</v>
      </c>
      <c r="G92" s="102">
        <f t="shared" si="43"/>
        <v>34256.639999999999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2750.3237563503776</v>
      </c>
      <c r="N92" s="105">
        <f t="shared" si="37"/>
        <v>687.5809390875944</v>
      </c>
      <c r="O92" s="107">
        <f t="shared" si="38"/>
        <v>0</v>
      </c>
      <c r="P92" s="108">
        <f t="shared" si="39"/>
        <v>-62.419060912405598</v>
      </c>
      <c r="Q92" s="109">
        <f t="shared" si="40"/>
        <v>0.91677458545012591</v>
      </c>
      <c r="R92" s="303"/>
      <c r="S92" s="46">
        <v>0.74513888888888891</v>
      </c>
      <c r="T92" s="47">
        <v>0.76645833333333335</v>
      </c>
      <c r="U92" s="110">
        <v>5.7666666666667155</v>
      </c>
      <c r="V92" s="111">
        <v>30.716383772979224</v>
      </c>
      <c r="W92" s="112"/>
      <c r="X92" s="115"/>
      <c r="Y92" s="294"/>
      <c r="Z92" s="295"/>
      <c r="AA92" s="116">
        <f t="shared" si="41"/>
        <v>-249.67624364962239</v>
      </c>
      <c r="AB92" s="109">
        <f t="shared" si="42"/>
        <v>0.91677458545012591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1696</v>
      </c>
      <c r="G93" s="102">
        <f t="shared" si="43"/>
        <v>37786.880000000005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3023.4149841614731</v>
      </c>
      <c r="N93" s="105">
        <f t="shared" si="37"/>
        <v>604.68299683229463</v>
      </c>
      <c r="O93" s="107">
        <f t="shared" si="38"/>
        <v>0</v>
      </c>
      <c r="P93" s="108">
        <f t="shared" si="39"/>
        <v>-55.317003167705366</v>
      </c>
      <c r="Q93" s="109">
        <f t="shared" si="40"/>
        <v>0.9161863588368101</v>
      </c>
      <c r="R93" s="303"/>
      <c r="S93" s="46">
        <v>0.77013888888888893</v>
      </c>
      <c r="T93" s="47">
        <v>0.79350694444444447</v>
      </c>
      <c r="U93" s="110">
        <v>5.3000000000000291</v>
      </c>
      <c r="V93" s="111">
        <v>33.657304912849256</v>
      </c>
      <c r="W93" s="112"/>
      <c r="X93" s="115"/>
      <c r="Y93" s="294"/>
      <c r="Z93" s="295"/>
      <c r="AA93" s="116">
        <f t="shared" si="41"/>
        <v>-276.58501583852694</v>
      </c>
      <c r="AB93" s="109">
        <f t="shared" si="42"/>
        <v>0.91618635883680999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6095</v>
      </c>
      <c r="G94" s="102">
        <f t="shared" si="43"/>
        <v>109039.55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3022.6537342317497</v>
      </c>
      <c r="N94" s="105">
        <f t="shared" si="37"/>
        <v>755.66343355793742</v>
      </c>
      <c r="O94" s="107">
        <f t="shared" si="38"/>
        <v>0</v>
      </c>
      <c r="P94" s="108">
        <f t="shared" si="39"/>
        <v>-69.336566442062576</v>
      </c>
      <c r="Q94" s="109">
        <f t="shared" si="40"/>
        <v>0.9159556770399242</v>
      </c>
      <c r="R94" s="303"/>
      <c r="S94" s="46">
        <v>0.79652777777777783</v>
      </c>
      <c r="T94" s="47">
        <v>0.8805439814814815</v>
      </c>
      <c r="U94" s="110">
        <v>5</v>
      </c>
      <c r="V94" s="111">
        <v>120.98640206730389</v>
      </c>
      <c r="W94" s="112"/>
      <c r="X94" s="115"/>
      <c r="Y94" s="294"/>
      <c r="Z94" s="295"/>
      <c r="AA94" s="116">
        <f t="shared" si="41"/>
        <v>-277.3462657682503</v>
      </c>
      <c r="AB94" s="109">
        <f t="shared" si="42"/>
        <v>0.9159556770399242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2858.9740308935998</v>
      </c>
      <c r="N106" s="137">
        <f t="shared" ref="N106:N114" si="48">M106/L106</f>
        <v>649.76682520309078</v>
      </c>
      <c r="O106" s="138">
        <f t="shared" ref="O106:O114" si="49">L106-I106</f>
        <v>0</v>
      </c>
      <c r="P106" s="139">
        <f t="shared" ref="P106:P114" si="50">N106-K106</f>
        <v>-59.324083887818233</v>
      </c>
      <c r="Q106" s="140">
        <f t="shared" ref="Q106:Q114" si="51">N106/K106</f>
        <v>0.91633783041461525</v>
      </c>
      <c r="R106" s="304"/>
      <c r="S106" s="141">
        <v>0.70833333333333337</v>
      </c>
      <c r="T106" s="142">
        <v>0.8805439814814815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-261.02596910640023</v>
      </c>
      <c r="AB106" s="140">
        <f t="shared" ref="AB106:AB114" si="53">M106/J106</f>
        <v>0.91633783041461536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744</v>
      </c>
      <c r="G107" s="147">
        <f t="shared" ref="G107:G114" si="54">E107*F107</f>
        <v>13525.92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2753.8036266088448</v>
      </c>
      <c r="N107" s="151">
        <f t="shared" si="48"/>
        <v>917.93454220294825</v>
      </c>
      <c r="O107" s="153">
        <f t="shared" si="49"/>
        <v>0</v>
      </c>
      <c r="P107" s="154">
        <f t="shared" si="50"/>
        <v>-82.065457797051749</v>
      </c>
      <c r="Q107" s="155">
        <f t="shared" si="51"/>
        <v>0.91793454220294823</v>
      </c>
      <c r="R107" s="302">
        <f>Q123</f>
        <v>0.9065142935469549</v>
      </c>
      <c r="S107" s="156">
        <v>0.73055555555555551</v>
      </c>
      <c r="T107" s="157">
        <v>0.7418055555555555</v>
      </c>
      <c r="U107" s="158"/>
      <c r="V107" s="159">
        <v>16.210306199273791</v>
      </c>
      <c r="W107" s="160"/>
      <c r="X107" s="161"/>
      <c r="Y107" s="305"/>
      <c r="Z107" s="306"/>
      <c r="AA107" s="114">
        <f t="shared" si="52"/>
        <v>-246.19637339115525</v>
      </c>
      <c r="AB107" s="155">
        <f t="shared" si="53"/>
        <v>0.91793454220294823</v>
      </c>
      <c r="AC107" s="307">
        <f>AB123</f>
        <v>0.9065142935469549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464</v>
      </c>
      <c r="G108" s="102">
        <f t="shared" si="54"/>
        <v>8435.52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3229.1246169944916</v>
      </c>
      <c r="N108" s="105">
        <f t="shared" si="48"/>
        <v>1076.3748723314973</v>
      </c>
      <c r="O108" s="107">
        <f t="shared" si="49"/>
        <v>0</v>
      </c>
      <c r="P108" s="108">
        <f t="shared" si="50"/>
        <v>-123.62512766850273</v>
      </c>
      <c r="Q108" s="109">
        <f t="shared" si="51"/>
        <v>0.89697906027624774</v>
      </c>
      <c r="R108" s="303"/>
      <c r="S108" s="46">
        <v>0.75208333333333321</v>
      </c>
      <c r="T108" s="47">
        <v>0.75806712962962952</v>
      </c>
      <c r="U108" s="110">
        <v>14.799999999999915</v>
      </c>
      <c r="V108" s="111">
        <v>8.6215316229920198</v>
      </c>
      <c r="W108" s="112"/>
      <c r="X108" s="115"/>
      <c r="Y108" s="294"/>
      <c r="Z108" s="295"/>
      <c r="AA108" s="116">
        <f t="shared" si="52"/>
        <v>-370.87538300550841</v>
      </c>
      <c r="AB108" s="109">
        <f t="shared" si="53"/>
        <v>0.89697906027624763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2464</v>
      </c>
      <c r="G109" s="102">
        <f t="shared" si="54"/>
        <v>34569.919999999998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2754.1401003867818</v>
      </c>
      <c r="N109" s="105">
        <f t="shared" si="48"/>
        <v>918.04670012892723</v>
      </c>
      <c r="O109" s="107">
        <f t="shared" si="49"/>
        <v>0</v>
      </c>
      <c r="P109" s="108">
        <f t="shared" si="50"/>
        <v>-81.953299871072772</v>
      </c>
      <c r="Q109" s="109">
        <f t="shared" si="51"/>
        <v>0.9180467001289272</v>
      </c>
      <c r="R109" s="303"/>
      <c r="S109" s="46">
        <v>0.76805555555555538</v>
      </c>
      <c r="T109" s="47">
        <v>0.80532407407407391</v>
      </c>
      <c r="U109" s="110">
        <v>15</v>
      </c>
      <c r="V109" s="111">
        <v>53.679186465219345</v>
      </c>
      <c r="W109" s="112"/>
      <c r="X109" s="115"/>
      <c r="Y109" s="294"/>
      <c r="Z109" s="295"/>
      <c r="AA109" s="116">
        <f t="shared" si="52"/>
        <v>-245.8598996132182</v>
      </c>
      <c r="AB109" s="109">
        <f t="shared" si="53"/>
        <v>0.91804670012892731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3082</v>
      </c>
      <c r="G110" s="102">
        <f t="shared" si="54"/>
        <v>44010.96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3228.9203308296865</v>
      </c>
      <c r="N110" s="105">
        <f t="shared" si="48"/>
        <v>1076.3067769432289</v>
      </c>
      <c r="O110" s="107">
        <f t="shared" si="49"/>
        <v>0</v>
      </c>
      <c r="P110" s="108">
        <f t="shared" si="50"/>
        <v>-123.6932230567711</v>
      </c>
      <c r="Q110" s="109">
        <f t="shared" si="51"/>
        <v>0.89692231411935741</v>
      </c>
      <c r="R110" s="303"/>
      <c r="S110" s="46">
        <v>0.81527777777777755</v>
      </c>
      <c r="T110" s="47">
        <v>0.85504629629629603</v>
      </c>
      <c r="U110" s="110">
        <v>15</v>
      </c>
      <c r="V110" s="111">
        <v>57.269917202473657</v>
      </c>
      <c r="W110" s="112"/>
      <c r="X110" s="115"/>
      <c r="Y110" s="294"/>
      <c r="Z110" s="295"/>
      <c r="AA110" s="116">
        <f t="shared" si="52"/>
        <v>-371.07966917031354</v>
      </c>
      <c r="AB110" s="109">
        <f t="shared" si="53"/>
        <v>0.8969223141193573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1523</v>
      </c>
      <c r="G111" s="102">
        <f t="shared" si="54"/>
        <v>27688.14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2753.8036266088448</v>
      </c>
      <c r="N111" s="105">
        <f t="shared" si="48"/>
        <v>917.93454220294825</v>
      </c>
      <c r="O111" s="107">
        <f t="shared" si="49"/>
        <v>0</v>
      </c>
      <c r="P111" s="108">
        <f t="shared" si="50"/>
        <v>-82.065457797051749</v>
      </c>
      <c r="Q111" s="109">
        <f t="shared" si="51"/>
        <v>0.91793454220294823</v>
      </c>
      <c r="R111" s="303"/>
      <c r="S111" s="46">
        <v>0.86527777777777748</v>
      </c>
      <c r="T111" s="47">
        <v>0.8883101851851849</v>
      </c>
      <c r="U111" s="110">
        <v>14.733333333333292</v>
      </c>
      <c r="V111" s="111">
        <v>33.183194007384387</v>
      </c>
      <c r="W111" s="112"/>
      <c r="X111" s="115"/>
      <c r="Y111" s="294"/>
      <c r="Z111" s="295"/>
      <c r="AA111" s="116">
        <f t="shared" si="52"/>
        <v>-246.19637339115525</v>
      </c>
      <c r="AB111" s="109">
        <f t="shared" si="53"/>
        <v>0.91793454220294823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940</v>
      </c>
      <c r="G112" s="120">
        <f t="shared" si="54"/>
        <v>17089.2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3229.1246169944911</v>
      </c>
      <c r="N112" s="105">
        <f t="shared" si="48"/>
        <v>1076.374872331497</v>
      </c>
      <c r="O112" s="107">
        <f t="shared" si="49"/>
        <v>0</v>
      </c>
      <c r="P112" s="108">
        <f t="shared" si="50"/>
        <v>-123.62512766850296</v>
      </c>
      <c r="Q112" s="109">
        <f t="shared" si="51"/>
        <v>0.89697906027624752</v>
      </c>
      <c r="R112" s="303"/>
      <c r="S112" s="46">
        <v>0.89861111111111081</v>
      </c>
      <c r="T112" s="119">
        <v>0.91072916666666637</v>
      </c>
      <c r="U112" s="110">
        <v>14.833333333333307</v>
      </c>
      <c r="V112" s="111">
        <v>17.466033891406248</v>
      </c>
      <c r="W112" s="112"/>
      <c r="X112" s="115"/>
      <c r="Y112" s="294"/>
      <c r="Z112" s="295"/>
      <c r="AA112" s="116">
        <f t="shared" si="52"/>
        <v>-370.87538300550887</v>
      </c>
      <c r="AB112" s="109">
        <f t="shared" si="53"/>
        <v>0.89697906027624752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6319</v>
      </c>
      <c r="G113" s="120">
        <f t="shared" si="54"/>
        <v>88655.569999999992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2754.1401003867823</v>
      </c>
      <c r="N113" s="105">
        <f t="shared" si="48"/>
        <v>918.04670012892745</v>
      </c>
      <c r="O113" s="122">
        <f t="shared" si="49"/>
        <v>0</v>
      </c>
      <c r="P113" s="123">
        <f t="shared" si="50"/>
        <v>-81.953299871072545</v>
      </c>
      <c r="Q113" s="124">
        <f t="shared" si="51"/>
        <v>0.91804670012892742</v>
      </c>
      <c r="R113" s="303"/>
      <c r="S113" s="46">
        <v>0.92083333333333295</v>
      </c>
      <c r="T113" s="119">
        <v>1.0164236111111107</v>
      </c>
      <c r="U113" s="110">
        <v>14.549999999999876</v>
      </c>
      <c r="V113" s="111">
        <v>137.66184223771145</v>
      </c>
      <c r="W113" s="112"/>
      <c r="X113" s="115"/>
      <c r="Y113" s="294"/>
      <c r="Z113" s="295"/>
      <c r="AA113" s="116">
        <f t="shared" si="52"/>
        <v>-245.85989961321775</v>
      </c>
      <c r="AB113" s="109">
        <f t="shared" si="53"/>
        <v>0.91804670012892742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8289</v>
      </c>
      <c r="G114" s="120">
        <f t="shared" si="54"/>
        <v>118366.92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3228.9203308296865</v>
      </c>
      <c r="N114" s="105">
        <f t="shared" si="48"/>
        <v>1076.3067769432289</v>
      </c>
      <c r="O114" s="122">
        <f t="shared" si="49"/>
        <v>0</v>
      </c>
      <c r="P114" s="123">
        <f t="shared" si="50"/>
        <v>-123.6932230567711</v>
      </c>
      <c r="Q114" s="124">
        <f t="shared" si="51"/>
        <v>0.89692231411935741</v>
      </c>
      <c r="R114" s="303"/>
      <c r="S114" s="46">
        <v>1.0263888888888886</v>
      </c>
      <c r="T114" s="119">
        <v>1.1333449074074071</v>
      </c>
      <c r="U114" s="110">
        <v>15</v>
      </c>
      <c r="V114" s="111">
        <v>154.02671761560811</v>
      </c>
      <c r="W114" s="112"/>
      <c r="X114" s="115"/>
      <c r="Y114" s="294"/>
      <c r="Z114" s="295"/>
      <c r="AA114" s="116">
        <f t="shared" si="52"/>
        <v>-371.07966917031354</v>
      </c>
      <c r="AB114" s="109">
        <f t="shared" si="53"/>
        <v>0.8969223141193573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2991.497168704951</v>
      </c>
      <c r="N123" s="137">
        <f t="shared" ref="N123:N135" si="59">M123/L123</f>
        <v>997.16572290165038</v>
      </c>
      <c r="O123" s="138">
        <f t="shared" ref="O123:O135" si="60">L123-I123</f>
        <v>0</v>
      </c>
      <c r="P123" s="139">
        <f t="shared" ref="P123:P135" si="61">N123-K123</f>
        <v>-102.83427709834962</v>
      </c>
      <c r="Q123" s="140">
        <f t="shared" ref="Q123:Q135" si="62">N123/K123</f>
        <v>0.9065142935469549</v>
      </c>
      <c r="R123" s="304"/>
      <c r="S123" s="141">
        <v>0.73055555555555551</v>
      </c>
      <c r="T123" s="142">
        <v>1.1333449074074071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-308.50283129504896</v>
      </c>
      <c r="AB123" s="140">
        <f t="shared" ref="AB123:AB135" si="64">M123/J123</f>
        <v>0.9065142935469549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543</v>
      </c>
      <c r="G124" s="147">
        <f t="shared" ref="G124:G135" si="65">E124*F124</f>
        <v>13591.29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3229.308743699959</v>
      </c>
      <c r="N124" s="151">
        <f t="shared" si="59"/>
        <v>645.86174873999175</v>
      </c>
      <c r="O124" s="153">
        <f t="shared" si="60"/>
        <v>0</v>
      </c>
      <c r="P124" s="154">
        <f t="shared" si="61"/>
        <v>-74.138251260008246</v>
      </c>
      <c r="Q124" s="155">
        <f t="shared" si="62"/>
        <v>0.89703020658332189</v>
      </c>
      <c r="R124" s="302">
        <f>Q140</f>
        <v>0.89667961879092706</v>
      </c>
      <c r="S124" s="156">
        <v>0.74097222222222225</v>
      </c>
      <c r="T124" s="157">
        <v>0.74797453703703709</v>
      </c>
      <c r="U124" s="158"/>
      <c r="V124" s="159">
        <v>10.088846433020734</v>
      </c>
      <c r="W124" s="157"/>
      <c r="X124" s="168"/>
      <c r="Y124" s="305"/>
      <c r="Z124" s="306"/>
      <c r="AA124" s="170">
        <f t="shared" si="63"/>
        <v>-370.691256300041</v>
      </c>
      <c r="AB124" s="155">
        <f t="shared" si="64"/>
        <v>0.897030206583322</v>
      </c>
      <c r="AC124" s="307">
        <f>AB140</f>
        <v>0.89667961879092706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540</v>
      </c>
      <c r="G125" s="102">
        <f t="shared" si="65"/>
        <v>9018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3227.7238854278289</v>
      </c>
      <c r="N125" s="105">
        <f t="shared" si="59"/>
        <v>1075.9079618092762</v>
      </c>
      <c r="O125" s="107">
        <f t="shared" si="60"/>
        <v>0</v>
      </c>
      <c r="P125" s="108">
        <f t="shared" si="61"/>
        <v>-124.09203819072377</v>
      </c>
      <c r="Q125" s="109">
        <f t="shared" si="62"/>
        <v>0.89658996817439685</v>
      </c>
      <c r="R125" s="303"/>
      <c r="S125" s="46">
        <v>0.7583333333333333</v>
      </c>
      <c r="T125" s="47">
        <v>0.76530092592592591</v>
      </c>
      <c r="U125" s="110">
        <v>14.916666666666547</v>
      </c>
      <c r="V125" s="111">
        <v>10.038033347981202</v>
      </c>
      <c r="W125" s="112"/>
      <c r="X125" s="13"/>
      <c r="Y125" s="294"/>
      <c r="Z125" s="295"/>
      <c r="AA125" s="171">
        <f t="shared" si="63"/>
        <v>-372.27611457217108</v>
      </c>
      <c r="AB125" s="109">
        <f t="shared" si="64"/>
        <v>0.89658996817439696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765</v>
      </c>
      <c r="G126" s="102">
        <f t="shared" si="65"/>
        <v>22950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3228.702702292102</v>
      </c>
      <c r="N126" s="105">
        <f t="shared" si="59"/>
        <v>807.1756755730255</v>
      </c>
      <c r="O126" s="107">
        <f t="shared" si="60"/>
        <v>0</v>
      </c>
      <c r="P126" s="108">
        <f t="shared" si="61"/>
        <v>-92.824324426974499</v>
      </c>
      <c r="Q126" s="109">
        <f t="shared" si="62"/>
        <v>0.89686186174780613</v>
      </c>
      <c r="R126" s="303"/>
      <c r="S126" s="46">
        <v>0.77569444444444435</v>
      </c>
      <c r="T126" s="47">
        <v>0.78555555555555545</v>
      </c>
      <c r="U126" s="110">
        <v>14.966666666666555</v>
      </c>
      <c r="V126" s="111">
        <v>14.216236127102981</v>
      </c>
      <c r="W126" s="112"/>
      <c r="X126" s="13"/>
      <c r="Y126" s="294"/>
      <c r="Z126" s="295"/>
      <c r="AA126" s="171">
        <f t="shared" si="63"/>
        <v>-371.297297707898</v>
      </c>
      <c r="AB126" s="109">
        <f t="shared" si="64"/>
        <v>0.89686186174780613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764</v>
      </c>
      <c r="G127" s="102">
        <f t="shared" si="65"/>
        <v>18962.48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3227.793150673057</v>
      </c>
      <c r="N127" s="105">
        <f t="shared" si="59"/>
        <v>645.55863013461135</v>
      </c>
      <c r="O127" s="107">
        <f t="shared" si="60"/>
        <v>0</v>
      </c>
      <c r="P127" s="108">
        <f t="shared" si="61"/>
        <v>-74.441369865388651</v>
      </c>
      <c r="Q127" s="109">
        <f t="shared" si="62"/>
        <v>0.89660920852029358</v>
      </c>
      <c r="R127" s="303"/>
      <c r="S127" s="46">
        <v>0.79583333333333317</v>
      </c>
      <c r="T127" s="47">
        <v>0.80569444444444427</v>
      </c>
      <c r="U127" s="110">
        <v>14.799999999999915</v>
      </c>
      <c r="V127" s="111">
        <v>14.201653532365132</v>
      </c>
      <c r="W127" s="112"/>
      <c r="X127" s="13"/>
      <c r="Y127" s="294"/>
      <c r="Z127" s="295"/>
      <c r="AA127" s="171">
        <f t="shared" si="63"/>
        <v>-372.20684932694303</v>
      </c>
      <c r="AB127" s="109">
        <f t="shared" si="64"/>
        <v>0.89660920852029358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1122</v>
      </c>
      <c r="G128" s="102">
        <f t="shared" si="65"/>
        <v>20397.96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3225.4434114390847</v>
      </c>
      <c r="N128" s="105">
        <f t="shared" si="59"/>
        <v>1075.1478038130283</v>
      </c>
      <c r="O128" s="107">
        <f t="shared" si="60"/>
        <v>0</v>
      </c>
      <c r="P128" s="108">
        <f t="shared" si="61"/>
        <v>-124.8521961869717</v>
      </c>
      <c r="Q128" s="109">
        <f t="shared" si="62"/>
        <v>0.89595650317752362</v>
      </c>
      <c r="R128" s="303"/>
      <c r="S128" s="46">
        <v>0.81597222222222199</v>
      </c>
      <c r="T128" s="47">
        <v>0.83046296296296274</v>
      </c>
      <c r="U128" s="110">
        <v>14.799999999999915</v>
      </c>
      <c r="V128" s="111">
        <v>20.871548935333536</v>
      </c>
      <c r="W128" s="112"/>
      <c r="X128" s="115"/>
      <c r="Y128" s="294"/>
      <c r="Z128" s="295"/>
      <c r="AA128" s="171">
        <f t="shared" si="63"/>
        <v>-374.55658856091532</v>
      </c>
      <c r="AB128" s="109">
        <f t="shared" si="64"/>
        <v>0.89595650317752351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2562</v>
      </c>
      <c r="G129" s="120">
        <f t="shared" si="65"/>
        <v>42682.92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3229.3078723519925</v>
      </c>
      <c r="N129" s="105">
        <f t="shared" si="59"/>
        <v>645.86157447039852</v>
      </c>
      <c r="O129" s="107">
        <f t="shared" si="60"/>
        <v>0</v>
      </c>
      <c r="P129" s="108">
        <f t="shared" si="61"/>
        <v>-74.138425529601477</v>
      </c>
      <c r="Q129" s="109">
        <f t="shared" si="62"/>
        <v>0.89702996454222017</v>
      </c>
      <c r="R129" s="303"/>
      <c r="S129" s="46">
        <v>0.84027777777777746</v>
      </c>
      <c r="T129" s="119">
        <v>0.87333333333333296</v>
      </c>
      <c r="U129" s="110">
        <v>15</v>
      </c>
      <c r="V129" s="111">
        <v>47.601531373359443</v>
      </c>
      <c r="W129" s="112"/>
      <c r="X129" s="49"/>
      <c r="Y129" s="294"/>
      <c r="Z129" s="295"/>
      <c r="AA129" s="171">
        <f t="shared" si="63"/>
        <v>-370.6921276480075</v>
      </c>
      <c r="AB129" s="109">
        <f t="shared" si="64"/>
        <v>0.89702996454222017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1126</v>
      </c>
      <c r="G130" s="120">
        <f t="shared" si="65"/>
        <v>28183.780000000002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3229.308743699959</v>
      </c>
      <c r="N130" s="105">
        <f t="shared" si="59"/>
        <v>645.86174873999175</v>
      </c>
      <c r="O130" s="122">
        <f t="shared" si="60"/>
        <v>0</v>
      </c>
      <c r="P130" s="123">
        <f t="shared" si="61"/>
        <v>-74.138251260008246</v>
      </c>
      <c r="Q130" s="124">
        <f t="shared" si="62"/>
        <v>0.89703020658332189</v>
      </c>
      <c r="R130" s="303"/>
      <c r="S130" s="46">
        <v>0.88333333333333297</v>
      </c>
      <c r="T130" s="119">
        <v>0.89785879629629595</v>
      </c>
      <c r="U130" s="110">
        <v>15</v>
      </c>
      <c r="V130" s="111">
        <v>20.92088597344631</v>
      </c>
      <c r="W130" s="112"/>
      <c r="X130" s="115"/>
      <c r="Y130" s="294"/>
      <c r="Z130" s="295"/>
      <c r="AA130" s="171">
        <f t="shared" si="63"/>
        <v>-370.691256300041</v>
      </c>
      <c r="AB130" s="109">
        <f t="shared" si="64"/>
        <v>0.897030206583322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1062</v>
      </c>
      <c r="G131" s="120">
        <f t="shared" si="65"/>
        <v>17735.399999999998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3227.7238854278289</v>
      </c>
      <c r="N131" s="105">
        <f t="shared" si="59"/>
        <v>1075.9079618092762</v>
      </c>
      <c r="O131" s="122">
        <f t="shared" si="60"/>
        <v>0</v>
      </c>
      <c r="P131" s="123">
        <f t="shared" si="61"/>
        <v>-124.09203819072377</v>
      </c>
      <c r="Q131" s="124">
        <f t="shared" si="62"/>
        <v>0.89658996817439685</v>
      </c>
      <c r="R131" s="303"/>
      <c r="S131" s="46">
        <v>0.90763888888888844</v>
      </c>
      <c r="T131" s="119">
        <v>0.9213425925925921</v>
      </c>
      <c r="U131" s="110">
        <v>15</v>
      </c>
      <c r="V131" s="111">
        <v>19.741465584363031</v>
      </c>
      <c r="W131" s="112"/>
      <c r="X131" s="115"/>
      <c r="Y131" s="294"/>
      <c r="Z131" s="295"/>
      <c r="AA131" s="171">
        <f t="shared" si="63"/>
        <v>-372.27611457217108</v>
      </c>
      <c r="AB131" s="109">
        <f t="shared" si="64"/>
        <v>0.89658996817439696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1835</v>
      </c>
      <c r="G132" s="120">
        <f t="shared" si="65"/>
        <v>55050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3228.702702292102</v>
      </c>
      <c r="N132" s="105">
        <f t="shared" si="59"/>
        <v>807.1756755730255</v>
      </c>
      <c r="O132" s="122">
        <f t="shared" si="60"/>
        <v>0</v>
      </c>
      <c r="P132" s="123">
        <f t="shared" si="61"/>
        <v>-92.824324426974499</v>
      </c>
      <c r="Q132" s="124">
        <f t="shared" si="62"/>
        <v>0.89686186174780613</v>
      </c>
      <c r="R132" s="303"/>
      <c r="S132" s="46">
        <v>0.93124999999999947</v>
      </c>
      <c r="T132" s="119">
        <v>0.95493055555555506</v>
      </c>
      <c r="U132" s="110">
        <v>15</v>
      </c>
      <c r="V132" s="111">
        <v>34.100383389848325</v>
      </c>
      <c r="W132" s="125"/>
      <c r="X132" s="126"/>
      <c r="Y132" s="294"/>
      <c r="Z132" s="295"/>
      <c r="AA132" s="171">
        <f t="shared" si="63"/>
        <v>-371.297297707898</v>
      </c>
      <c r="AB132" s="109">
        <f t="shared" si="64"/>
        <v>0.89686186174780613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3227.7931506730565</v>
      </c>
      <c r="N133" s="105">
        <f t="shared" si="59"/>
        <v>645.55863013461135</v>
      </c>
      <c r="O133" s="122">
        <f t="shared" si="60"/>
        <v>0</v>
      </c>
      <c r="P133" s="123">
        <f t="shared" si="61"/>
        <v>-74.441369865388651</v>
      </c>
      <c r="Q133" s="124">
        <f t="shared" si="62"/>
        <v>0.89660920852029358</v>
      </c>
      <c r="R133" s="303"/>
      <c r="S133" s="46">
        <v>0.96527777777777724</v>
      </c>
      <c r="T133" s="119">
        <v>0.98728009259259208</v>
      </c>
      <c r="U133" s="110">
        <v>14.899999999999931</v>
      </c>
      <c r="V133" s="111">
        <v>31.693480723406481</v>
      </c>
      <c r="W133" s="125"/>
      <c r="X133" s="126"/>
      <c r="Y133" s="294"/>
      <c r="Z133" s="295"/>
      <c r="AA133" s="171">
        <f t="shared" si="63"/>
        <v>-372.20684932694348</v>
      </c>
      <c r="AB133" s="109">
        <f t="shared" si="64"/>
        <v>0.89660920852029347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2875</v>
      </c>
      <c r="G134" s="120">
        <f t="shared" si="65"/>
        <v>52267.5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3225.4434114390847</v>
      </c>
      <c r="N134" s="105">
        <f t="shared" si="59"/>
        <v>1075.1478038130283</v>
      </c>
      <c r="O134" s="122">
        <f t="shared" si="60"/>
        <v>0</v>
      </c>
      <c r="P134" s="123">
        <f t="shared" si="61"/>
        <v>-124.8521961869717</v>
      </c>
      <c r="Q134" s="124">
        <f t="shared" si="62"/>
        <v>0.89595650317752362</v>
      </c>
      <c r="R134" s="303"/>
      <c r="S134" s="46">
        <v>0.99722222222222168</v>
      </c>
      <c r="T134" s="119">
        <v>1.0343518518518513</v>
      </c>
      <c r="U134" s="110">
        <v>15</v>
      </c>
      <c r="V134" s="111">
        <v>53.481018885101527</v>
      </c>
      <c r="W134" s="125"/>
      <c r="X134" s="126"/>
      <c r="Y134" s="294"/>
      <c r="Z134" s="295"/>
      <c r="AA134" s="171">
        <f t="shared" si="63"/>
        <v>-374.55658856091532</v>
      </c>
      <c r="AB134" s="109">
        <f t="shared" si="64"/>
        <v>0.89595650317752351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6699</v>
      </c>
      <c r="G135" s="120">
        <f t="shared" si="65"/>
        <v>111605.34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3229.3078723519925</v>
      </c>
      <c r="N135" s="105">
        <f t="shared" si="59"/>
        <v>645.86157447039852</v>
      </c>
      <c r="O135" s="122">
        <f t="shared" si="60"/>
        <v>0</v>
      </c>
      <c r="P135" s="123">
        <f t="shared" si="61"/>
        <v>-74.138425529601477</v>
      </c>
      <c r="Q135" s="124">
        <f t="shared" si="62"/>
        <v>0.89702996454222017</v>
      </c>
      <c r="R135" s="303"/>
      <c r="S135" s="46">
        <v>1.0444444444444441</v>
      </c>
      <c r="T135" s="119">
        <v>1.1308680555555553</v>
      </c>
      <c r="U135" s="110">
        <v>14.53333333333358</v>
      </c>
      <c r="V135" s="111">
        <v>124.46629924673493</v>
      </c>
      <c r="W135" s="125"/>
      <c r="X135" s="126"/>
      <c r="Y135" s="294"/>
      <c r="Z135" s="295"/>
      <c r="AA135" s="171">
        <f t="shared" si="63"/>
        <v>-370.6921276480075</v>
      </c>
      <c r="AB135" s="109">
        <f t="shared" si="64"/>
        <v>0.89702996454222017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3228.0466276473376</v>
      </c>
      <c r="N140" s="137">
        <f>M140/L140</f>
        <v>774.73119063536092</v>
      </c>
      <c r="O140" s="138">
        <f>L140-I140</f>
        <v>0</v>
      </c>
      <c r="P140" s="139">
        <f>N140-K140</f>
        <v>-89.268809364638969</v>
      </c>
      <c r="Q140" s="140">
        <f>N140/K140</f>
        <v>0.89667961879092706</v>
      </c>
      <c r="R140" s="304"/>
      <c r="S140" s="141">
        <v>0.74097222222222225</v>
      </c>
      <c r="T140" s="142">
        <v>1.1308680555555553</v>
      </c>
      <c r="U140" s="143"/>
      <c r="V140" s="165"/>
      <c r="W140" s="166"/>
      <c r="X140" s="137"/>
      <c r="Y140" s="290"/>
      <c r="Z140" s="291"/>
      <c r="AA140" s="173">
        <f>M140-J140</f>
        <v>-371.95337235266243</v>
      </c>
      <c r="AB140" s="140">
        <f>M140/J140</f>
        <v>0.89667961879092706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67" priority="1" operator="greaterThan">
      <formula>0</formula>
    </cfRule>
  </conditionalFormatting>
  <conditionalFormatting sqref="P5:P140 AA5:AA140">
    <cfRule type="cellIs" dxfId="366" priority="4" operator="lessThan">
      <formula>0</formula>
    </cfRule>
  </conditionalFormatting>
  <conditionalFormatting sqref="Q5:Q140 AB5:AB140">
    <cfRule type="cellIs" dxfId="365" priority="2" operator="greaterThan">
      <formula>1</formula>
    </cfRule>
    <cfRule type="cellIs" dxfId="364" priority="3" operator="lessThan">
      <formula>0.8</formula>
    </cfRule>
  </conditionalFormatting>
  <conditionalFormatting sqref="AC5:AC6 R5:R140 AC73:AC78">
    <cfRule type="cellIs" dxfId="363" priority="5" operator="lessThan">
      <formula>0.8</formula>
    </cfRule>
  </conditionalFormatting>
  <conditionalFormatting sqref="AC12:AC20">
    <cfRule type="cellIs" dxfId="362" priority="12" operator="lessThan">
      <formula>0.8</formula>
    </cfRule>
  </conditionalFormatting>
  <conditionalFormatting sqref="AC22">
    <cfRule type="cellIs" dxfId="361" priority="11" operator="lessThan">
      <formula>0.8</formula>
    </cfRule>
  </conditionalFormatting>
  <conditionalFormatting sqref="AC39">
    <cfRule type="cellIs" dxfId="360" priority="7" operator="lessThan">
      <formula>0.8</formula>
    </cfRule>
  </conditionalFormatting>
  <conditionalFormatting sqref="AC56:AC61">
    <cfRule type="cellIs" dxfId="359" priority="6" operator="lessThan">
      <formula>0.8</formula>
    </cfRule>
  </conditionalFormatting>
  <conditionalFormatting sqref="AC90">
    <cfRule type="cellIs" dxfId="358" priority="10" operator="lessThan">
      <formula>0.8</formula>
    </cfRule>
  </conditionalFormatting>
  <conditionalFormatting sqref="AC107">
    <cfRule type="cellIs" dxfId="357" priority="9" operator="lessThan">
      <formula>0.8</formula>
    </cfRule>
  </conditionalFormatting>
  <conditionalFormatting sqref="AC124:AC129">
    <cfRule type="cellIs" dxfId="356" priority="8" operator="lessThan">
      <formula>0.8</formula>
    </cfRule>
  </conditionalFormatting>
  <dataValidations count="1">
    <dataValidation type="list" allowBlank="1" showInputMessage="1" showErrorMessage="1" sqref="Y5:Z140" xr:uid="{EC52B65E-30C5-4041-9E8D-2223562D5B5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012F-18F5-484A-8803-44A15673904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1" sqref="M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89882</v>
      </c>
      <c r="E1" s="87" t="s">
        <v>3</v>
      </c>
      <c r="F1" s="88">
        <f>SUM(G5:G140)</f>
        <v>4094021.04</v>
      </c>
      <c r="G1" s="89" t="s">
        <v>84</v>
      </c>
      <c r="H1" s="90">
        <f>L21+L38+L55+L72+L89+L106+L123+L140</f>
        <v>138.56666666666666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46250</v>
      </c>
      <c r="B2" s="348"/>
      <c r="C2" s="91" t="s">
        <v>40</v>
      </c>
      <c r="D2" s="92">
        <f>AVERAGE(N21,N38,N55,N72,N89,N106,N123,N140)</f>
        <v>199.69115256905329</v>
      </c>
      <c r="E2" s="92" t="s">
        <v>91</v>
      </c>
      <c r="F2" s="93">
        <f>F1/D1</f>
        <v>45.548842259851803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3756</v>
      </c>
      <c r="G5" s="147">
        <f t="shared" ref="G5:G8" si="0">E5*F5</f>
        <v>73993.2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1082.9672881768483</v>
      </c>
      <c r="N5" s="151">
        <f>M5/L5</f>
        <v>83.305176013603713</v>
      </c>
      <c r="O5" s="153">
        <f>L5-I5</f>
        <v>0</v>
      </c>
      <c r="P5" s="154">
        <f>N5-K5</f>
        <v>-9.0025162940885934</v>
      </c>
      <c r="Q5" s="155">
        <f>N5/K5</f>
        <v>0.90247274014737355</v>
      </c>
      <c r="R5" s="302">
        <f>Q21</f>
        <v>0.90228528948705811</v>
      </c>
      <c r="S5" s="156">
        <v>0.20833333333333334</v>
      </c>
      <c r="T5" s="157">
        <v>0.35283564814814816</v>
      </c>
      <c r="U5" s="158"/>
      <c r="V5" s="159">
        <v>208.0949281297209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-117.03271182315166</v>
      </c>
      <c r="AF5" s="131">
        <f>M5/J5</f>
        <v>0.90247274014737366</v>
      </c>
      <c r="AG5" s="381">
        <f>AF21</f>
        <v>0.90228528948705822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4590</v>
      </c>
      <c r="G6" s="102">
        <f t="shared" si="0"/>
        <v>259013.7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1805.554821944836</v>
      </c>
      <c r="N6" s="105">
        <f>M6/L6</f>
        <v>75.231450914368168</v>
      </c>
      <c r="O6" s="107">
        <f>L6-I6</f>
        <v>0</v>
      </c>
      <c r="P6" s="108">
        <f>N6-K6</f>
        <v>-8.101882418965161</v>
      </c>
      <c r="Q6" s="109">
        <f>N6/K6</f>
        <v>0.90277741097241804</v>
      </c>
      <c r="R6" s="303"/>
      <c r="S6" s="46">
        <v>0.3569444444444444</v>
      </c>
      <c r="T6" s="47">
        <v>0.46285879629629623</v>
      </c>
      <c r="U6" s="110">
        <v>5.916666666666579</v>
      </c>
      <c r="V6" s="111">
        <v>152.52929274302264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-194.44517805516398</v>
      </c>
      <c r="AF6" s="109">
        <f>M6/J6</f>
        <v>0.90277741097241804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953</v>
      </c>
      <c r="G7" s="102">
        <f t="shared" si="0"/>
        <v>73714.549999999988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1803.8216040393486</v>
      </c>
      <c r="N7" s="105">
        <f>M7/L7</f>
        <v>72.152864161573945</v>
      </c>
      <c r="O7" s="107">
        <f>L7-I7</f>
        <v>0</v>
      </c>
      <c r="P7" s="108">
        <f>N7-K7</f>
        <v>-7.8471358384260554</v>
      </c>
      <c r="Q7" s="109">
        <f>N7/K7</f>
        <v>0.90191080201967433</v>
      </c>
      <c r="R7" s="303"/>
      <c r="S7" s="46">
        <v>0.46666666666666662</v>
      </c>
      <c r="T7" s="47">
        <v>0.48866898148148141</v>
      </c>
      <c r="U7" s="110">
        <v>5.4833333333333645</v>
      </c>
      <c r="V7" s="111">
        <v>31.699365320802908</v>
      </c>
      <c r="W7" s="112">
        <v>0.48866898148148141</v>
      </c>
      <c r="X7" s="115">
        <v>0.52777777777777768</v>
      </c>
      <c r="Y7" s="12"/>
      <c r="Z7" s="197"/>
      <c r="AA7" s="294"/>
      <c r="AB7" s="295"/>
      <c r="AC7" s="12">
        <v>1</v>
      </c>
      <c r="AD7" s="197"/>
      <c r="AE7" s="116">
        <f>M7-J7</f>
        <v>-196.17839596065141</v>
      </c>
      <c r="AF7" s="109">
        <f>M7/J7</f>
        <v>0.90191080201967433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5547</v>
      </c>
      <c r="G8" s="102">
        <f t="shared" si="0"/>
        <v>330157.44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1804.1103701457857</v>
      </c>
      <c r="N8" s="105">
        <f>M8/L8</f>
        <v>75.171265422741072</v>
      </c>
      <c r="O8" s="107">
        <f>L8-I8</f>
        <v>0</v>
      </c>
      <c r="P8" s="108">
        <f>N8-K8</f>
        <v>-8.1620679105922562</v>
      </c>
      <c r="Q8" s="109">
        <f>N8/K8</f>
        <v>0.90205518507289295</v>
      </c>
      <c r="R8" s="303"/>
      <c r="S8" s="46">
        <v>0.52777777777777768</v>
      </c>
      <c r="T8" s="47">
        <v>0.65587962962962953</v>
      </c>
      <c r="U8" s="110">
        <v>56.31666666666662</v>
      </c>
      <c r="V8" s="111">
        <v>184.47873561810169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-195.88962985421426</v>
      </c>
      <c r="AF8" s="109">
        <f>M8/J8</f>
        <v>0.90205518507289284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1624.1135210767047</v>
      </c>
      <c r="N21" s="137">
        <f t="shared" ref="N21:N26" si="5">M21/L21</f>
        <v>75.540163771009517</v>
      </c>
      <c r="O21" s="138">
        <f t="shared" ref="O21:O26" si="6">L21-I21</f>
        <v>0</v>
      </c>
      <c r="P21" s="139">
        <f t="shared" ref="P21:P26" si="7">N21-K21</f>
        <v>-8.1807664615486289</v>
      </c>
      <c r="Q21" s="140">
        <f t="shared" ref="Q21:Q26" si="8">N21/K21</f>
        <v>0.90228528948705811</v>
      </c>
      <c r="R21" s="304"/>
      <c r="S21" s="141">
        <v>0.20833333333333334</v>
      </c>
      <c r="T21" s="142">
        <v>0.65587962962962953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6" si="9">M21-J21</f>
        <v>-175.88647892329527</v>
      </c>
      <c r="AF21" s="140">
        <f t="shared" ref="AF21:AF26" si="10">M21/J21</f>
        <v>0.90228528948705822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2459</v>
      </c>
      <c r="G22" s="147">
        <f t="shared" ref="G22:G26" si="11">E22*F22</f>
        <v>89630.55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>F22/V22*60</f>
        <v>1896.2183422374969</v>
      </c>
      <c r="N22" s="151">
        <f t="shared" si="5"/>
        <v>94.810917111874843</v>
      </c>
      <c r="O22" s="153">
        <f t="shared" si="6"/>
        <v>0</v>
      </c>
      <c r="P22" s="154">
        <f t="shared" si="7"/>
        <v>-10.189082888125157</v>
      </c>
      <c r="Q22" s="155">
        <f t="shared" si="8"/>
        <v>0.90296111535118895</v>
      </c>
      <c r="R22" s="302">
        <f>Q38</f>
        <v>0.9033374948059022</v>
      </c>
      <c r="S22" s="156">
        <v>0.20833333333333334</v>
      </c>
      <c r="T22" s="157">
        <v>0.2623611111111111</v>
      </c>
      <c r="U22" s="158"/>
      <c r="V22" s="159">
        <v>77.807495431093642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-203.78165776250307</v>
      </c>
      <c r="AF22" s="155">
        <f t="shared" si="10"/>
        <v>0.90296111535118906</v>
      </c>
      <c r="AG22" s="374">
        <f>AF38</f>
        <v>0.91228143039803977</v>
      </c>
    </row>
    <row r="23" spans="1:33" ht="15.75" customHeight="1">
      <c r="A23" s="297"/>
      <c r="B23" s="162" t="s">
        <v>166</v>
      </c>
      <c r="C23" s="292" t="s">
        <v>220</v>
      </c>
      <c r="D23" s="293"/>
      <c r="E23" s="100">
        <v>51.44</v>
      </c>
      <c r="F23" s="110">
        <v>1384</v>
      </c>
      <c r="G23" s="102">
        <f t="shared" si="11"/>
        <v>71192.959999999992</v>
      </c>
      <c r="H23" s="26"/>
      <c r="I23" s="106">
        <v>19</v>
      </c>
      <c r="J23" s="104">
        <v>2000</v>
      </c>
      <c r="K23" s="105">
        <f t="shared" si="1"/>
        <v>105.26315789473684</v>
      </c>
      <c r="L23" s="106">
        <v>19</v>
      </c>
      <c r="M23" s="104">
        <f>F23/V23*60</f>
        <v>1803.9709154418092</v>
      </c>
      <c r="N23" s="105">
        <f t="shared" si="5"/>
        <v>94.945837654832062</v>
      </c>
      <c r="O23" s="107">
        <f t="shared" si="6"/>
        <v>0</v>
      </c>
      <c r="P23" s="108">
        <f t="shared" si="7"/>
        <v>-10.317320239904774</v>
      </c>
      <c r="Q23" s="109">
        <f t="shared" si="8"/>
        <v>0.90198545772090466</v>
      </c>
      <c r="R23" s="303"/>
      <c r="S23" s="46">
        <v>0.26597222222222222</v>
      </c>
      <c r="T23" s="47">
        <v>0.29792824074074076</v>
      </c>
      <c r="U23" s="110">
        <v>5.2000000000000135</v>
      </c>
      <c r="V23" s="111">
        <v>46.031784265026651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-196.02908455819079</v>
      </c>
      <c r="AF23" s="109">
        <f t="shared" si="10"/>
        <v>0.90198545772090466</v>
      </c>
      <c r="AG23" s="375"/>
    </row>
    <row r="24" spans="1:33" ht="15.75" customHeight="1">
      <c r="A24" s="297"/>
      <c r="B24" s="162" t="s">
        <v>171</v>
      </c>
      <c r="C24" s="292" t="s">
        <v>226</v>
      </c>
      <c r="D24" s="293"/>
      <c r="E24" s="100">
        <v>43.28</v>
      </c>
      <c r="F24" s="110">
        <v>2103</v>
      </c>
      <c r="G24" s="102">
        <f t="shared" si="11"/>
        <v>91017.84</v>
      </c>
      <c r="H24" s="26"/>
      <c r="I24" s="106">
        <v>21</v>
      </c>
      <c r="J24" s="104">
        <v>1800</v>
      </c>
      <c r="K24" s="105">
        <f t="shared" si="1"/>
        <v>85.714285714285708</v>
      </c>
      <c r="L24" s="106">
        <v>21</v>
      </c>
      <c r="M24" s="104">
        <f>F24/V24*60</f>
        <v>1623.8849246155496</v>
      </c>
      <c r="N24" s="105">
        <f t="shared" si="5"/>
        <v>77.327853553121415</v>
      </c>
      <c r="O24" s="107">
        <f t="shared" si="6"/>
        <v>0</v>
      </c>
      <c r="P24" s="108">
        <f t="shared" si="7"/>
        <v>-8.3864321611642936</v>
      </c>
      <c r="Q24" s="109">
        <f t="shared" si="8"/>
        <v>0.90215829145308324</v>
      </c>
      <c r="R24" s="303"/>
      <c r="S24" s="46">
        <v>0.30138888888888887</v>
      </c>
      <c r="T24" s="47">
        <v>0.3553472222222222</v>
      </c>
      <c r="U24" s="110">
        <v>4.9833333333332863</v>
      </c>
      <c r="V24" s="111">
        <v>77.70255027761452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-176.11507538445039</v>
      </c>
      <c r="AF24" s="109">
        <f t="shared" si="10"/>
        <v>0.90215829145308313</v>
      </c>
      <c r="AG24" s="375"/>
    </row>
    <row r="25" spans="1:33" ht="15.75" customHeight="1">
      <c r="A25" s="297"/>
      <c r="B25" s="162" t="s">
        <v>173</v>
      </c>
      <c r="C25" s="292" t="s">
        <v>207</v>
      </c>
      <c r="D25" s="293"/>
      <c r="E25" s="100">
        <v>61.09</v>
      </c>
      <c r="F25" s="110">
        <v>3612</v>
      </c>
      <c r="G25" s="102">
        <f t="shared" si="11"/>
        <v>220657.08000000002</v>
      </c>
      <c r="H25" s="26"/>
      <c r="I25" s="106">
        <v>20</v>
      </c>
      <c r="J25" s="104">
        <v>2000</v>
      </c>
      <c r="K25" s="105">
        <f t="shared" si="1"/>
        <v>100</v>
      </c>
      <c r="L25" s="106">
        <v>20</v>
      </c>
      <c r="M25" s="104">
        <f>F25/V25*60</f>
        <v>1801.5796932755727</v>
      </c>
      <c r="N25" s="105">
        <f t="shared" si="5"/>
        <v>90.078984663778641</v>
      </c>
      <c r="O25" s="107">
        <f t="shared" si="6"/>
        <v>0</v>
      </c>
      <c r="P25" s="108">
        <f t="shared" si="7"/>
        <v>-9.9210153362213589</v>
      </c>
      <c r="Q25" s="109">
        <f t="shared" si="8"/>
        <v>0.90078984663778638</v>
      </c>
      <c r="R25" s="303"/>
      <c r="S25" s="46">
        <v>0.35833333333333328</v>
      </c>
      <c r="T25" s="47">
        <v>0.44186342592592587</v>
      </c>
      <c r="U25" s="110">
        <v>5</v>
      </c>
      <c r="V25" s="111">
        <v>120.29442872214376</v>
      </c>
      <c r="W25" s="112">
        <v>0.44186342592592587</v>
      </c>
      <c r="X25" s="115">
        <v>0.47986111111111102</v>
      </c>
      <c r="Y25" s="12"/>
      <c r="Z25" s="197"/>
      <c r="AA25" s="294"/>
      <c r="AB25" s="295"/>
      <c r="AC25" s="12">
        <v>2</v>
      </c>
      <c r="AD25" s="197"/>
      <c r="AE25" s="116">
        <f t="shared" si="9"/>
        <v>-198.42030672442729</v>
      </c>
      <c r="AF25" s="109">
        <f t="shared" si="10"/>
        <v>0.90078984663778638</v>
      </c>
      <c r="AG25" s="375"/>
    </row>
    <row r="26" spans="1:33" ht="15.75" customHeight="1">
      <c r="A26" s="298"/>
      <c r="B26" s="162" t="s">
        <v>168</v>
      </c>
      <c r="C26" s="292" t="s">
        <v>169</v>
      </c>
      <c r="D26" s="293"/>
      <c r="E26" s="100">
        <v>29.97</v>
      </c>
      <c r="F26" s="110">
        <v>2814</v>
      </c>
      <c r="G26" s="102">
        <f t="shared" si="11"/>
        <v>84335.58</v>
      </c>
      <c r="H26" s="13"/>
      <c r="I26" s="117">
        <v>21</v>
      </c>
      <c r="J26" s="104">
        <v>2790</v>
      </c>
      <c r="K26" s="105">
        <f t="shared" si="1"/>
        <v>132.85714285714286</v>
      </c>
      <c r="L26" s="106">
        <v>22</v>
      </c>
      <c r="M26" s="104">
        <f>F26/V26*60</f>
        <v>2626.6346153846152</v>
      </c>
      <c r="N26" s="105">
        <f t="shared" si="5"/>
        <v>119.39248251748251</v>
      </c>
      <c r="O26" s="107">
        <f t="shared" si="6"/>
        <v>1</v>
      </c>
      <c r="P26" s="108">
        <f t="shared" si="7"/>
        <v>-13.464660339660355</v>
      </c>
      <c r="Q26" s="109">
        <f t="shared" si="8"/>
        <v>0.89865309421761019</v>
      </c>
      <c r="R26" s="303"/>
      <c r="S26" s="46">
        <v>0.47986111111111102</v>
      </c>
      <c r="T26" s="47">
        <v>0.52449074074074065</v>
      </c>
      <c r="U26" s="110">
        <v>54.716666666666612</v>
      </c>
      <c r="V26" s="111">
        <v>64.279972178496905</v>
      </c>
      <c r="W26" s="112"/>
      <c r="X26" s="115"/>
      <c r="Y26" s="12"/>
      <c r="Z26" s="197"/>
      <c r="AA26" s="294"/>
      <c r="AB26" s="295"/>
      <c r="AC26" s="12">
        <v>0</v>
      </c>
      <c r="AD26" s="197"/>
      <c r="AE26" s="116">
        <f t="shared" si="9"/>
        <v>-163.36538461538476</v>
      </c>
      <c r="AF26" s="109">
        <f t="shared" si="10"/>
        <v>0.94144609870416318</v>
      </c>
      <c r="AG26" s="375"/>
    </row>
    <row r="27" spans="1:33" ht="15.75" customHeight="1">
      <c r="A27" s="298"/>
      <c r="B27" s="162"/>
      <c r="C27" s="292"/>
      <c r="D27" s="293"/>
      <c r="E27" s="100"/>
      <c r="F27" s="110"/>
      <c r="G27" s="120"/>
      <c r="H27" s="121"/>
      <c r="I27" s="106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12"/>
      <c r="Z27" s="197"/>
      <c r="AA27" s="294"/>
      <c r="AB27" s="295"/>
      <c r="AC27" s="12"/>
      <c r="AD27" s="197"/>
      <c r="AE27" s="116"/>
      <c r="AF27" s="109"/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2">AVERAGE(I22:I37)</f>
        <v>20.2</v>
      </c>
      <c r="J38" s="136">
        <f t="shared" si="12"/>
        <v>2138</v>
      </c>
      <c r="K38" s="137">
        <f t="shared" ref="K38" si="13">J38/I38</f>
        <v>105.84158415841584</v>
      </c>
      <c r="L38" s="135">
        <f t="shared" ref="L38:M38" si="14">AVERAGE(L22:L37)</f>
        <v>20.399999999999999</v>
      </c>
      <c r="M38" s="136">
        <f t="shared" si="14"/>
        <v>1950.4576981910091</v>
      </c>
      <c r="N38" s="137">
        <f t="shared" ref="N38:N44" si="15">M38/L38</f>
        <v>95.610671479951435</v>
      </c>
      <c r="O38" s="138">
        <f t="shared" ref="O38:O44" si="16">L38-I38</f>
        <v>0.19999999999999929</v>
      </c>
      <c r="P38" s="139">
        <f t="shared" ref="P38:P44" si="17">N38-K38</f>
        <v>-10.230912678464406</v>
      </c>
      <c r="Q38" s="140">
        <f t="shared" ref="Q38:Q44" si="18">N38/K38</f>
        <v>0.9033374948059022</v>
      </c>
      <c r="R38" s="304"/>
      <c r="S38" s="141">
        <v>0.20833333333333334</v>
      </c>
      <c r="T38" s="142">
        <v>0.52449074074074065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19">M38-J38</f>
        <v>-187.54230180899094</v>
      </c>
      <c r="AF38" s="140">
        <f t="shared" ref="AF38:AF44" si="20">M38/J38</f>
        <v>0.91228143039803977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3586</v>
      </c>
      <c r="G39" s="147">
        <f t="shared" ref="G39:G44" si="21">E39*F39</f>
        <v>192783.35999999999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2">F39/V39*60</f>
        <v>1801.7482139012252</v>
      </c>
      <c r="N39" s="151">
        <f t="shared" si="15"/>
        <v>90.087410695061266</v>
      </c>
      <c r="O39" s="153">
        <f t="shared" si="16"/>
        <v>0</v>
      </c>
      <c r="P39" s="154">
        <f t="shared" si="17"/>
        <v>-9.9125893049387344</v>
      </c>
      <c r="Q39" s="155">
        <f t="shared" si="18"/>
        <v>0.90087410695061265</v>
      </c>
      <c r="R39" s="302">
        <f>Q55</f>
        <v>0.90119579409153583</v>
      </c>
      <c r="S39" s="156">
        <v>0.20833333333333334</v>
      </c>
      <c r="T39" s="157">
        <v>0.2912615740740741</v>
      </c>
      <c r="U39" s="158"/>
      <c r="V39" s="159">
        <v>119.41735162546715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19"/>
        <v>-198.2517860987748</v>
      </c>
      <c r="AF39" s="155">
        <f t="shared" si="20"/>
        <v>0.90087410695061265</v>
      </c>
      <c r="AG39" s="307">
        <f>AF55</f>
        <v>0.90119579409153583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3173</v>
      </c>
      <c r="G40" s="102">
        <f t="shared" si="21"/>
        <v>227028.15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2"/>
        <v>1800.613806724346</v>
      </c>
      <c r="N40" s="105">
        <f t="shared" si="15"/>
        <v>81.846082123833909</v>
      </c>
      <c r="O40" s="107">
        <f t="shared" si="16"/>
        <v>0</v>
      </c>
      <c r="P40" s="108">
        <f t="shared" si="17"/>
        <v>-9.0630087852569972</v>
      </c>
      <c r="Q40" s="109">
        <f t="shared" si="18"/>
        <v>0.90030690336217301</v>
      </c>
      <c r="R40" s="303"/>
      <c r="S40" s="46">
        <v>0.29444444444444445</v>
      </c>
      <c r="T40" s="47">
        <v>0.36785879629629631</v>
      </c>
      <c r="U40" s="110">
        <v>4.5833333333333037</v>
      </c>
      <c r="V40" s="111">
        <v>105.73061213294643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19"/>
        <v>-199.38619327565402</v>
      </c>
      <c r="AF40" s="109">
        <f t="shared" si="20"/>
        <v>0.90030690336217301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2255</v>
      </c>
      <c r="G41" s="102">
        <f t="shared" si="21"/>
        <v>144139.6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2"/>
        <v>1804.7665741879891</v>
      </c>
      <c r="N41" s="105">
        <f t="shared" si="15"/>
        <v>75.198607257832876</v>
      </c>
      <c r="O41" s="107">
        <f t="shared" si="16"/>
        <v>0</v>
      </c>
      <c r="P41" s="108">
        <f t="shared" si="17"/>
        <v>-8.1347260755004527</v>
      </c>
      <c r="Q41" s="109">
        <f t="shared" si="18"/>
        <v>0.90238328709399451</v>
      </c>
      <c r="R41" s="303"/>
      <c r="S41" s="46">
        <v>0.37152777777777779</v>
      </c>
      <c r="T41" s="47">
        <v>0.42358796296296297</v>
      </c>
      <c r="U41" s="110">
        <v>5.2833333333333332</v>
      </c>
      <c r="V41" s="111">
        <v>74.968143767220951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19"/>
        <v>-195.23342581201086</v>
      </c>
      <c r="AF41" s="109">
        <f t="shared" si="20"/>
        <v>0.90238328709399451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1001</v>
      </c>
      <c r="G42" s="102">
        <f t="shared" si="21"/>
        <v>59599.54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2"/>
        <v>1802.77967693849</v>
      </c>
      <c r="N42" s="105">
        <f t="shared" si="15"/>
        <v>78.381725084282166</v>
      </c>
      <c r="O42" s="107">
        <f t="shared" si="16"/>
        <v>0</v>
      </c>
      <c r="P42" s="108">
        <f t="shared" si="17"/>
        <v>-8.5747966548482708</v>
      </c>
      <c r="Q42" s="109">
        <f t="shared" si="18"/>
        <v>0.90138983846924492</v>
      </c>
      <c r="R42" s="303"/>
      <c r="S42" s="46">
        <v>0.42708333333333331</v>
      </c>
      <c r="T42" s="47">
        <v>0.45020833333333332</v>
      </c>
      <c r="U42" s="110">
        <v>5.0333333333332941</v>
      </c>
      <c r="V42" s="111">
        <v>33.315219140918472</v>
      </c>
      <c r="W42" s="112">
        <v>0.45020833333333332</v>
      </c>
      <c r="X42" s="115">
        <v>0.48888888888888882</v>
      </c>
      <c r="Y42" s="12"/>
      <c r="Z42" s="197"/>
      <c r="AA42" s="294"/>
      <c r="AB42" s="295"/>
      <c r="AC42" s="12">
        <v>1</v>
      </c>
      <c r="AD42" s="197"/>
      <c r="AE42" s="116">
        <f t="shared" si="19"/>
        <v>-197.22032306151004</v>
      </c>
      <c r="AF42" s="109">
        <f t="shared" si="20"/>
        <v>0.90138983846924503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4260</v>
      </c>
      <c r="G43" s="102">
        <f t="shared" si="21"/>
        <v>249934.2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2"/>
        <v>1801.6615804078904</v>
      </c>
      <c r="N43" s="105">
        <f t="shared" si="15"/>
        <v>78.333112191647402</v>
      </c>
      <c r="O43" s="107">
        <f t="shared" si="16"/>
        <v>0</v>
      </c>
      <c r="P43" s="108">
        <f t="shared" si="17"/>
        <v>-8.6234095474830355</v>
      </c>
      <c r="Q43" s="109">
        <f t="shared" si="18"/>
        <v>0.90083079020394508</v>
      </c>
      <c r="R43" s="303"/>
      <c r="S43" s="46">
        <v>0.48888888888888882</v>
      </c>
      <c r="T43" s="47">
        <v>0.58740740740740738</v>
      </c>
      <c r="U43" s="110">
        <v>55.699999999999918</v>
      </c>
      <c r="V43" s="111">
        <v>141.8690406564217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19"/>
        <v>-198.33841959210963</v>
      </c>
      <c r="AF43" s="109">
        <f t="shared" si="20"/>
        <v>0.90083079020394519</v>
      </c>
      <c r="AG43" s="308"/>
    </row>
    <row r="44" spans="1:33" ht="15.75" customHeight="1">
      <c r="A44" s="311"/>
      <c r="B44" s="162" t="s">
        <v>173</v>
      </c>
      <c r="C44" s="292" t="s">
        <v>179</v>
      </c>
      <c r="D44" s="293"/>
      <c r="E44" s="100">
        <v>59.54</v>
      </c>
      <c r="F44" s="101">
        <v>2387</v>
      </c>
      <c r="G44" s="120">
        <f t="shared" si="21"/>
        <v>142121.98000000001</v>
      </c>
      <c r="H44" s="121"/>
      <c r="I44" s="103">
        <v>23</v>
      </c>
      <c r="J44" s="104">
        <v>2000</v>
      </c>
      <c r="K44" s="105">
        <f t="shared" si="1"/>
        <v>86.956521739130437</v>
      </c>
      <c r="L44" s="106">
        <v>23</v>
      </c>
      <c r="M44" s="104">
        <f t="shared" si="22"/>
        <v>1802.77967693849</v>
      </c>
      <c r="N44" s="105">
        <f t="shared" si="15"/>
        <v>78.381725084282166</v>
      </c>
      <c r="O44" s="107">
        <f t="shared" si="16"/>
        <v>0</v>
      </c>
      <c r="P44" s="108">
        <f t="shared" si="17"/>
        <v>-8.5747966548482708</v>
      </c>
      <c r="Q44" s="109">
        <f t="shared" si="18"/>
        <v>0.90138983846924492</v>
      </c>
      <c r="R44" s="303"/>
      <c r="S44" s="46">
        <v>0.59097222222222212</v>
      </c>
      <c r="T44" s="119">
        <v>0.64613425925925916</v>
      </c>
      <c r="U44" s="110">
        <v>5.1333333333332298</v>
      </c>
      <c r="V44" s="111">
        <v>79.443984105267134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19"/>
        <v>-197.22032306151004</v>
      </c>
      <c r="AF44" s="109">
        <f t="shared" si="20"/>
        <v>0.90138983846924503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22.5</v>
      </c>
      <c r="J55" s="136">
        <f t="shared" si="23"/>
        <v>2000</v>
      </c>
      <c r="K55" s="137">
        <f t="shared" ref="K55" si="24">J55/I55</f>
        <v>88.888888888888886</v>
      </c>
      <c r="L55" s="135">
        <f t="shared" ref="L55:M55" si="25">AVERAGE(L39:L54)</f>
        <v>22.5</v>
      </c>
      <c r="M55" s="136">
        <f t="shared" si="25"/>
        <v>1802.3915881830717</v>
      </c>
      <c r="N55" s="137">
        <f t="shared" ref="N55:N63" si="26">M55/L55</f>
        <v>80.106292808136516</v>
      </c>
      <c r="O55" s="138">
        <f t="shared" ref="O55:O63" si="27">L55-I55</f>
        <v>0</v>
      </c>
      <c r="P55" s="139">
        <f t="shared" ref="P55:P63" si="28">N55-K55</f>
        <v>-8.78259608075237</v>
      </c>
      <c r="Q55" s="140">
        <f t="shared" ref="Q55:Q63" si="29">N55/K55</f>
        <v>0.90119579409153583</v>
      </c>
      <c r="R55" s="304"/>
      <c r="S55" s="141">
        <v>0.20833333333333334</v>
      </c>
      <c r="T55" s="142">
        <v>0.64613425925925916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3" si="30">M55-J55</f>
        <v>-197.60841181692831</v>
      </c>
      <c r="AF55" s="140">
        <f t="shared" ref="AF55:AF63" si="31">M55/J55</f>
        <v>0.90119579409153583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2291</v>
      </c>
      <c r="G56" s="147">
        <f t="shared" ref="G56:G63" si="32">E56*F56</f>
        <v>66118.259999999995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3192.2436154694437</v>
      </c>
      <c r="N56" s="151">
        <f t="shared" si="26"/>
        <v>168.01282186681283</v>
      </c>
      <c r="O56" s="153">
        <f t="shared" si="27"/>
        <v>0</v>
      </c>
      <c r="P56" s="154">
        <f t="shared" si="28"/>
        <v>-21.460862343713501</v>
      </c>
      <c r="Q56" s="155">
        <f t="shared" si="29"/>
        <v>0.88673433763040099</v>
      </c>
      <c r="R56" s="302">
        <f>Q72</f>
        <v>0.89954151227549584</v>
      </c>
      <c r="S56" s="156">
        <v>0.20833333333333334</v>
      </c>
      <c r="T56" s="157">
        <v>0.23822916666666669</v>
      </c>
      <c r="U56" s="158"/>
      <c r="V56" s="159">
        <v>43.060623360283692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-407.75638453055626</v>
      </c>
      <c r="AF56" s="155">
        <f t="shared" si="31"/>
        <v>0.88673433763040099</v>
      </c>
      <c r="AG56" s="307">
        <f>AF72</f>
        <v>0.89954151227549572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2812</v>
      </c>
      <c r="G57" s="102">
        <f t="shared" si="32"/>
        <v>100922.68000000001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3191.6685019278907</v>
      </c>
      <c r="N57" s="105">
        <f t="shared" si="26"/>
        <v>167.98255273304687</v>
      </c>
      <c r="O57" s="107">
        <f t="shared" si="27"/>
        <v>0</v>
      </c>
      <c r="P57" s="108">
        <f t="shared" si="28"/>
        <v>-21.491131477479456</v>
      </c>
      <c r="Q57" s="109">
        <f t="shared" si="29"/>
        <v>0.88657458386885846</v>
      </c>
      <c r="R57" s="303"/>
      <c r="S57" s="46">
        <v>0.24166666666666667</v>
      </c>
      <c r="T57" s="47">
        <v>0.27836805555555555</v>
      </c>
      <c r="U57" s="110">
        <v>4.9499999999999744</v>
      </c>
      <c r="V57" s="111">
        <v>52.862632788488725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-408.3314980721093</v>
      </c>
      <c r="AF57" s="109">
        <f t="shared" si="31"/>
        <v>0.88657458386885857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2536</v>
      </c>
      <c r="G58" s="102">
        <f t="shared" si="32"/>
        <v>93147.28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3190.7892727716189</v>
      </c>
      <c r="N58" s="105">
        <f t="shared" si="26"/>
        <v>151.94234632245804</v>
      </c>
      <c r="O58" s="107">
        <f t="shared" si="27"/>
        <v>0</v>
      </c>
      <c r="P58" s="108">
        <f t="shared" si="28"/>
        <v>-19.48622510611338</v>
      </c>
      <c r="Q58" s="109">
        <f t="shared" si="29"/>
        <v>0.88633035354767198</v>
      </c>
      <c r="R58" s="303"/>
      <c r="S58" s="46">
        <v>0.28194444444444444</v>
      </c>
      <c r="T58" s="47">
        <v>0.31505787037037036</v>
      </c>
      <c r="U58" s="110">
        <v>5.1500000000000057</v>
      </c>
      <c r="V58" s="111">
        <v>47.68726073465487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-409.21072722838107</v>
      </c>
      <c r="AF58" s="109">
        <f t="shared" si="31"/>
        <v>0.88633035354767198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1604</v>
      </c>
      <c r="G59" s="102">
        <f t="shared" si="32"/>
        <v>70511.839999999997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3267.3570040511477</v>
      </c>
      <c r="N59" s="105">
        <f t="shared" si="26"/>
        <v>136.13987516879783</v>
      </c>
      <c r="O59" s="107">
        <f t="shared" si="27"/>
        <v>0</v>
      </c>
      <c r="P59" s="108">
        <f t="shared" si="28"/>
        <v>-13.860124831202171</v>
      </c>
      <c r="Q59" s="109">
        <f t="shared" si="29"/>
        <v>0.90759916779198557</v>
      </c>
      <c r="R59" s="303"/>
      <c r="S59" s="46">
        <v>0.31805555555555554</v>
      </c>
      <c r="T59" s="47">
        <v>0.3385069444444444</v>
      </c>
      <c r="U59" s="110">
        <v>5</v>
      </c>
      <c r="V59" s="111">
        <v>29.45499983034405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-332.64299594885233</v>
      </c>
      <c r="AF59" s="199">
        <f t="shared" si="31"/>
        <v>0.90759916779198546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1215</v>
      </c>
      <c r="G60" s="102">
        <f t="shared" si="32"/>
        <v>57019.95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3262.7042866123497</v>
      </c>
      <c r="N60" s="105">
        <f t="shared" si="26"/>
        <v>135.94601194218123</v>
      </c>
      <c r="O60" s="107">
        <f t="shared" si="27"/>
        <v>0</v>
      </c>
      <c r="P60" s="108">
        <f t="shared" si="28"/>
        <v>-14.053988057818771</v>
      </c>
      <c r="Q60" s="109">
        <f t="shared" si="29"/>
        <v>0.90630674628120822</v>
      </c>
      <c r="R60" s="303"/>
      <c r="S60" s="46">
        <v>0.34236111111111106</v>
      </c>
      <c r="T60" s="47">
        <v>0.35787037037037034</v>
      </c>
      <c r="U60" s="110">
        <v>5.5499999999999883</v>
      </c>
      <c r="V60" s="111">
        <v>22.343428516990034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-337.29571338765027</v>
      </c>
      <c r="AF60" s="199">
        <f t="shared" si="31"/>
        <v>0.90630674628120822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3790</v>
      </c>
      <c r="G61" s="120">
        <f t="shared" si="32"/>
        <v>139206.69999999998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3263.696710435182</v>
      </c>
      <c r="N61" s="105">
        <f t="shared" si="26"/>
        <v>163.18483552175911</v>
      </c>
      <c r="O61" s="107">
        <f t="shared" si="27"/>
        <v>0</v>
      </c>
      <c r="P61" s="108">
        <f t="shared" si="28"/>
        <v>-16.815164478240888</v>
      </c>
      <c r="Q61" s="109">
        <f t="shared" si="29"/>
        <v>0.90658241956532837</v>
      </c>
      <c r="R61" s="303"/>
      <c r="S61" s="46">
        <v>0.36111111111111105</v>
      </c>
      <c r="T61" s="119">
        <v>0.40949074074074066</v>
      </c>
      <c r="U61" s="110">
        <v>4.6666666666666234</v>
      </c>
      <c r="V61" s="111">
        <v>69.675591874981066</v>
      </c>
      <c r="W61" s="112"/>
      <c r="X61" s="115"/>
      <c r="Y61" s="12"/>
      <c r="Z61" s="197"/>
      <c r="AA61" s="294"/>
      <c r="AB61" s="295"/>
      <c r="AC61" s="12">
        <v>2</v>
      </c>
      <c r="AD61" s="197"/>
      <c r="AE61" s="198">
        <f t="shared" si="30"/>
        <v>-336.30328956481799</v>
      </c>
      <c r="AF61" s="199">
        <f t="shared" si="31"/>
        <v>0.90658241956532837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5730</v>
      </c>
      <c r="G62" s="120">
        <f t="shared" si="32"/>
        <v>220490.4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3269.044122210641</v>
      </c>
      <c r="N62" s="105">
        <f t="shared" si="26"/>
        <v>163.45220611053205</v>
      </c>
      <c r="O62" s="122">
        <f t="shared" si="27"/>
        <v>0</v>
      </c>
      <c r="P62" s="123">
        <f t="shared" si="28"/>
        <v>-16.547793889467954</v>
      </c>
      <c r="Q62" s="124">
        <f t="shared" si="29"/>
        <v>0.90806781172517803</v>
      </c>
      <c r="R62" s="303"/>
      <c r="S62" s="46">
        <v>0.41319444444444436</v>
      </c>
      <c r="T62" s="119">
        <v>0.48622685185185177</v>
      </c>
      <c r="U62" s="110">
        <v>5.333333333333341</v>
      </c>
      <c r="V62" s="111">
        <v>105.16835721614871</v>
      </c>
      <c r="W62" s="112">
        <v>0.48622685185185177</v>
      </c>
      <c r="X62" s="115">
        <v>0.52569444444444435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-330.95587778935896</v>
      </c>
      <c r="AF62" s="199">
        <f t="shared" si="31"/>
        <v>0.90806781172517803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7378</v>
      </c>
      <c r="G63" s="120">
        <f t="shared" si="32"/>
        <v>278888.39999999997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3269.2920400560038</v>
      </c>
      <c r="N63" s="105">
        <f t="shared" si="26"/>
        <v>155.68057333600018</v>
      </c>
      <c r="O63" s="122">
        <f t="shared" si="27"/>
        <v>0</v>
      </c>
      <c r="P63" s="123">
        <f t="shared" si="28"/>
        <v>-15.747998092571237</v>
      </c>
      <c r="Q63" s="124">
        <f t="shared" si="29"/>
        <v>0.9081366777933344</v>
      </c>
      <c r="R63" s="303"/>
      <c r="S63" s="46">
        <v>0.52569444444444435</v>
      </c>
      <c r="T63" s="119">
        <v>0.61972222222222217</v>
      </c>
      <c r="U63" s="110">
        <v>56.833333333333314</v>
      </c>
      <c r="V63" s="111">
        <v>135.40546227629662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-330.70795994399623</v>
      </c>
      <c r="AF63" s="199">
        <f t="shared" si="31"/>
        <v>0.9081366777933344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4" si="36">J72/I72</f>
        <v>171.42857142857142</v>
      </c>
      <c r="L72" s="135">
        <f t="shared" ref="L72:M72" si="37">AVERAGE(L56:L71)</f>
        <v>21</v>
      </c>
      <c r="M72" s="136">
        <f t="shared" si="37"/>
        <v>3238.3494441917846</v>
      </c>
      <c r="N72" s="137">
        <f>M72/L72</f>
        <v>154.20711639008499</v>
      </c>
      <c r="O72" s="138">
        <f>L72-I72</f>
        <v>0</v>
      </c>
      <c r="P72" s="139">
        <f>N72-K72</f>
        <v>-17.221455038486425</v>
      </c>
      <c r="Q72" s="140">
        <f>N72/K72</f>
        <v>0.89954151227549584</v>
      </c>
      <c r="R72" s="304"/>
      <c r="S72" s="141">
        <v>0.20833333333333334</v>
      </c>
      <c r="T72" s="142">
        <v>0.61972222222222217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-361.65055580821536</v>
      </c>
      <c r="AF72" s="140">
        <f>M72/J72</f>
        <v>0.89954151227549572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1298</v>
      </c>
      <c r="G73" s="120">
        <f t="shared" ref="G73:G74" si="38">E73*F73</f>
        <v>30567.9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2257.1914425921823</v>
      </c>
      <c r="N73" s="105">
        <f>M73/L73</f>
        <v>376.19857376536373</v>
      </c>
      <c r="O73" s="107">
        <f>L73-I73</f>
        <v>0</v>
      </c>
      <c r="P73" s="108">
        <f>N73-K73</f>
        <v>-40.468092901302953</v>
      </c>
      <c r="Q73" s="109">
        <f>N73/K73</f>
        <v>0.90287657703687296</v>
      </c>
      <c r="R73" s="302">
        <f>Q89</f>
        <v>0.9053668035834227</v>
      </c>
      <c r="S73" s="46">
        <v>0.41736111111111102</v>
      </c>
      <c r="T73" s="119">
        <v>0.44131944444444438</v>
      </c>
      <c r="U73" s="110">
        <v>4.7166666666666313</v>
      </c>
      <c r="V73" s="111">
        <v>34.503054783231761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-242.80855740781772</v>
      </c>
      <c r="AF73" s="155">
        <f>M73/J73</f>
        <v>0.90287657703687296</v>
      </c>
      <c r="AG73" s="307">
        <f>AF89</f>
        <v>0.90536680358342281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985</v>
      </c>
      <c r="G74" s="120">
        <f t="shared" si="38"/>
        <v>26644.25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5</v>
      </c>
      <c r="M74" s="104">
        <f>F74/V74*60</f>
        <v>2969.4911144949174</v>
      </c>
      <c r="N74" s="105">
        <f>M74/L74</f>
        <v>593.89822289898348</v>
      </c>
      <c r="O74" s="122">
        <f>L74-I74</f>
        <v>0</v>
      </c>
      <c r="P74" s="123">
        <f>N74-K74</f>
        <v>-60.701777101016546</v>
      </c>
      <c r="Q74" s="124">
        <f>N74/K74</f>
        <v>0.90726890146499151</v>
      </c>
      <c r="R74" s="303"/>
      <c r="S74" s="46">
        <v>0.44444444444444431</v>
      </c>
      <c r="T74" s="119">
        <v>0.45826388888888875</v>
      </c>
      <c r="U74" s="110">
        <v>5</v>
      </c>
      <c r="V74" s="111">
        <v>19.902400014438957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-303.50888550508262</v>
      </c>
      <c r="AF74" s="109">
        <f>M74/J74</f>
        <v>0.90726890146499162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5.5</v>
      </c>
      <c r="J89" s="136">
        <f t="shared" si="39"/>
        <v>2886.5</v>
      </c>
      <c r="K89" s="137">
        <f t="shared" ref="K89" si="40">J89/I89</f>
        <v>524.81818181818187</v>
      </c>
      <c r="L89" s="135">
        <f t="shared" ref="L89:M89" si="41">AVERAGE(L73:L88)</f>
        <v>5.5</v>
      </c>
      <c r="M89" s="136">
        <f t="shared" si="41"/>
        <v>2613.3412785435498</v>
      </c>
      <c r="N89" s="137">
        <f>M89/L89</f>
        <v>475.1529597351909</v>
      </c>
      <c r="O89" s="138">
        <f>L89-I89</f>
        <v>0</v>
      </c>
      <c r="P89" s="139">
        <f>N89-K89</f>
        <v>-49.665222082990965</v>
      </c>
      <c r="Q89" s="140">
        <f>N89/K89</f>
        <v>0.9053668035834227</v>
      </c>
      <c r="R89" s="304"/>
      <c r="S89" s="141">
        <v>0.25</v>
      </c>
      <c r="T89" s="142">
        <v>0.45826388888888875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-273.15872145645017</v>
      </c>
      <c r="AF89" s="140">
        <f>M89/J89</f>
        <v>0.90536680358342281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2404</v>
      </c>
      <c r="G90" s="147">
        <f t="shared" ref="G90:G91" si="42">E90*F90</f>
        <v>37286.04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3252.4306607932112</v>
      </c>
      <c r="N90" s="151">
        <f>M90/L90</f>
        <v>542.07177679886854</v>
      </c>
      <c r="O90" s="153">
        <f>L90-I90</f>
        <v>0</v>
      </c>
      <c r="P90" s="154">
        <f>N90-K90</f>
        <v>-57.928223201131459</v>
      </c>
      <c r="Q90" s="155">
        <f>N90/K90</f>
        <v>0.90345296133144759</v>
      </c>
      <c r="R90" s="302">
        <f>Q106</f>
        <v>0.90312500815785313</v>
      </c>
      <c r="S90" s="156">
        <v>0.25</v>
      </c>
      <c r="T90" s="157">
        <v>0.28078703703703706</v>
      </c>
      <c r="U90" s="158"/>
      <c r="V90" s="159">
        <v>44.348370509095609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-347.56933920678875</v>
      </c>
      <c r="AF90" s="155">
        <f>M90/J90</f>
        <v>0.90345296133144759</v>
      </c>
      <c r="AG90" s="307">
        <f>AF106</f>
        <v>0.90312500815785302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2454</v>
      </c>
      <c r="G91" s="102">
        <f t="shared" si="42"/>
        <v>36834.54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3250.0693979433308</v>
      </c>
      <c r="N91" s="105">
        <f>M91/L91</f>
        <v>541.6782329905551</v>
      </c>
      <c r="O91" s="107">
        <f>L91-I91</f>
        <v>0</v>
      </c>
      <c r="P91" s="108">
        <f>N91-K91</f>
        <v>-58.321767009444898</v>
      </c>
      <c r="Q91" s="109">
        <f>N91/K91</f>
        <v>0.90279705498425855</v>
      </c>
      <c r="R91" s="303"/>
      <c r="S91" s="46">
        <v>0.28402777777777777</v>
      </c>
      <c r="T91" s="47">
        <v>0.31548611111111108</v>
      </c>
      <c r="U91" s="110">
        <v>4.6666666666666234</v>
      </c>
      <c r="V91" s="111">
        <v>45.303648006154766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-349.93060205666916</v>
      </c>
      <c r="AF91" s="109">
        <f>M91/J91</f>
        <v>0.90279705498425855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3251.250029368271</v>
      </c>
      <c r="N106" s="137">
        <f>M106/L106</f>
        <v>541.87500489471188</v>
      </c>
      <c r="O106" s="138">
        <f>L106-I106</f>
        <v>0</v>
      </c>
      <c r="P106" s="139">
        <f>N106-K106</f>
        <v>-58.124995105288122</v>
      </c>
      <c r="Q106" s="140">
        <f>N106/K106</f>
        <v>0.90312500815785313</v>
      </c>
      <c r="R106" s="304"/>
      <c r="S106" s="141">
        <v>0.25</v>
      </c>
      <c r="T106" s="142">
        <v>0.31548611111111108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-348.74997063172896</v>
      </c>
      <c r="AF106" s="140">
        <f>M106/J106</f>
        <v>0.90312500815785302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1772</v>
      </c>
      <c r="G107" s="147">
        <f t="shared" ref="G107:G109" si="46">E107*F107</f>
        <v>103077.24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1802.7999999999997</v>
      </c>
      <c r="N107" s="151">
        <f>M107/L107</f>
        <v>106.0470588235294</v>
      </c>
      <c r="O107" s="153">
        <f>L107-I107</f>
        <v>-1</v>
      </c>
      <c r="P107" s="154">
        <f>N107-K107</f>
        <v>-5.0640522875817169</v>
      </c>
      <c r="Q107" s="155">
        <f>N107/K107</f>
        <v>0.95442352941176456</v>
      </c>
      <c r="R107" s="302">
        <f>Q123</f>
        <v>0.94947857142857139</v>
      </c>
      <c r="S107" s="156">
        <v>0.70833333333333337</v>
      </c>
      <c r="T107" s="157">
        <v>0.74928240740740748</v>
      </c>
      <c r="U107" s="158"/>
      <c r="V107" s="159">
        <v>58.974927889948972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-197.20000000000027</v>
      </c>
      <c r="AF107" s="155">
        <f>M107/J107</f>
        <v>0.90139999999999987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1715</v>
      </c>
      <c r="G108" s="102">
        <f t="shared" si="46"/>
        <v>86899.05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1801.8000000000002</v>
      </c>
      <c r="N108" s="105">
        <f>M108/L108</f>
        <v>94.831578947368428</v>
      </c>
      <c r="O108" s="107">
        <f>L108-I108</f>
        <v>-1</v>
      </c>
      <c r="P108" s="108">
        <f>N108-K108</f>
        <v>-5.1684210526315724</v>
      </c>
      <c r="Q108" s="109">
        <f>N108/K108</f>
        <v>0.94831578947368422</v>
      </c>
      <c r="R108" s="303"/>
      <c r="S108" s="46">
        <v>0.75277777777777777</v>
      </c>
      <c r="T108" s="47">
        <v>0.79243055555555553</v>
      </c>
      <c r="U108" s="110">
        <v>5.0333333333332142</v>
      </c>
      <c r="V108" s="111">
        <v>57.109557109557102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-198.19999999999982</v>
      </c>
      <c r="AF108" s="109">
        <f>M108/J108</f>
        <v>0.90090000000000015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1827</v>
      </c>
      <c r="G109" s="102">
        <f t="shared" si="46"/>
        <v>104687.09999999999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1802.5999999999997</v>
      </c>
      <c r="N109" s="105">
        <f>M109/L109</f>
        <v>90.129999999999981</v>
      </c>
      <c r="O109" s="107">
        <f>L109-I109</f>
        <v>-1</v>
      </c>
      <c r="P109" s="108">
        <f>N109-K109</f>
        <v>-5.1080952380952596</v>
      </c>
      <c r="Q109" s="109">
        <f>N109/K109</f>
        <v>0.94636499999999979</v>
      </c>
      <c r="R109" s="303"/>
      <c r="S109" s="46">
        <v>0.79652777777777772</v>
      </c>
      <c r="T109" s="47">
        <v>0.83875</v>
      </c>
      <c r="U109" s="110">
        <v>5.8999999999999631</v>
      </c>
      <c r="V109" s="111">
        <v>60.812160213025635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-197.40000000000032</v>
      </c>
      <c r="AF109" s="109">
        <f>M109/J109</f>
        <v>0.90129999999999988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0.83875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2103</v>
      </c>
      <c r="G124" s="147">
        <f t="shared" ref="G124:G126" si="54">E124*F124</f>
        <v>100102.8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1807.401466790275</v>
      </c>
      <c r="N124" s="151">
        <f>M124/L124</f>
        <v>78.582672469142395</v>
      </c>
      <c r="O124" s="153">
        <f>L124-I124</f>
        <v>0</v>
      </c>
      <c r="P124" s="154">
        <f>N124-K124</f>
        <v>-8.3738492699880425</v>
      </c>
      <c r="Q124" s="155">
        <f>N124/K124</f>
        <v>0.90370073339513757</v>
      </c>
      <c r="R124" s="302">
        <f>Q140</f>
        <v>0.90251848908627996</v>
      </c>
      <c r="S124" s="156">
        <v>0.70833333333333337</v>
      </c>
      <c r="T124" s="157">
        <v>0.75680555555555562</v>
      </c>
      <c r="U124" s="158"/>
      <c r="V124" s="159">
        <v>69.812934380362279</v>
      </c>
      <c r="W124" s="96"/>
      <c r="X124" s="97"/>
      <c r="Y124" s="195"/>
      <c r="Z124" s="196"/>
      <c r="AA124" s="305"/>
      <c r="AB124" s="306"/>
      <c r="AC124" s="195">
        <v>2</v>
      </c>
      <c r="AD124" s="196"/>
      <c r="AE124" s="114">
        <f>M124-J124</f>
        <v>-192.59853320972502</v>
      </c>
      <c r="AF124" s="155">
        <f>M124/J124</f>
        <v>0.90370073339513746</v>
      </c>
      <c r="AG124" s="374">
        <f>AF140</f>
        <v>0.90251848908628007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1742</v>
      </c>
      <c r="G125" s="102">
        <f t="shared" si="54"/>
        <v>99067.54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1806.0791094481865</v>
      </c>
      <c r="N125" s="105">
        <f>M125/L125</f>
        <v>78.525178671660285</v>
      </c>
      <c r="O125" s="107">
        <f>L125-I125</f>
        <v>0</v>
      </c>
      <c r="P125" s="108">
        <f>N125-K125</f>
        <v>-8.4313430674701522</v>
      </c>
      <c r="Q125" s="109">
        <f>N125/K125</f>
        <v>0.90303955472409325</v>
      </c>
      <c r="R125" s="303"/>
      <c r="S125" s="46">
        <v>0.7597222222222223</v>
      </c>
      <c r="T125" s="47">
        <v>0.79990740740740751</v>
      </c>
      <c r="U125" s="110">
        <v>5</v>
      </c>
      <c r="V125" s="111">
        <v>57.871219180390227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-193.9208905518135</v>
      </c>
      <c r="AF125" s="109">
        <f>M125/J125</f>
        <v>0.90303955472409325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2346</v>
      </c>
      <c r="G126" s="102">
        <f t="shared" si="54"/>
        <v>133229.34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1801.6303582792186</v>
      </c>
      <c r="N126" s="105">
        <f>M126/L126</f>
        <v>78.331754707792115</v>
      </c>
      <c r="O126" s="107">
        <f>L126-I126</f>
        <v>0</v>
      </c>
      <c r="P126" s="108">
        <f>N126-K126</f>
        <v>-8.6247670313383225</v>
      </c>
      <c r="Q126" s="109">
        <f>N126/K126</f>
        <v>0.90081517913960929</v>
      </c>
      <c r="R126" s="303"/>
      <c r="S126" s="46">
        <v>0.80347222222222225</v>
      </c>
      <c r="T126" s="47">
        <v>0.85771990740740744</v>
      </c>
      <c r="U126" s="110">
        <v>5.1333333333332298</v>
      </c>
      <c r="V126" s="111">
        <v>78.129234086865267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-198.36964172078137</v>
      </c>
      <c r="AF126" s="109">
        <f>M126/J126</f>
        <v>0.90081517913960929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1805.0369781725601</v>
      </c>
      <c r="N140" s="137">
        <f>M140/L140</f>
        <v>78.47986861619826</v>
      </c>
      <c r="O140" s="138">
        <f>L140-I140</f>
        <v>0</v>
      </c>
      <c r="P140" s="139">
        <f>N140-K140</f>
        <v>-8.4766531229321771</v>
      </c>
      <c r="Q140" s="140">
        <f>N140/K140</f>
        <v>0.90251848908627996</v>
      </c>
      <c r="R140" s="304"/>
      <c r="S140" s="141">
        <v>0.70833333333333337</v>
      </c>
      <c r="T140" s="142">
        <v>0.85771990740740744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5</v>
      </c>
      <c r="AD140" s="179">
        <f t="shared" ref="AD140" si="61">SUM(AD124:AD139)</f>
        <v>0</v>
      </c>
      <c r="AE140" s="167">
        <f>M140-J140</f>
        <v>-194.96302182743989</v>
      </c>
      <c r="AF140" s="140">
        <f>M140/J140</f>
        <v>0.90251848908628007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55" priority="2" operator="greaterThan">
      <formula>0</formula>
    </cfRule>
  </conditionalFormatting>
  <conditionalFormatting sqref="P5:P140 AE5:AE140">
    <cfRule type="cellIs" dxfId="354" priority="5" operator="lessThan">
      <formula>0</formula>
    </cfRule>
  </conditionalFormatting>
  <conditionalFormatting sqref="Q5:Q140 AF5:AF140">
    <cfRule type="cellIs" dxfId="353" priority="3" operator="greaterThan">
      <formula>1</formula>
    </cfRule>
    <cfRule type="cellIs" dxfId="352" priority="4" operator="lessThan">
      <formula>0.8</formula>
    </cfRule>
  </conditionalFormatting>
  <conditionalFormatting sqref="AG5 R5:R140 AG107:AG124">
    <cfRule type="cellIs" dxfId="351" priority="6" operator="lessThan">
      <formula>0.8</formula>
    </cfRule>
  </conditionalFormatting>
  <conditionalFormatting sqref="AG22">
    <cfRule type="cellIs" dxfId="350" priority="11" operator="lessThan">
      <formula>0.8</formula>
    </cfRule>
  </conditionalFormatting>
  <conditionalFormatting sqref="AG37">
    <cfRule type="cellIs" dxfId="349" priority="10" operator="lessThan">
      <formula>0.8</formula>
    </cfRule>
  </conditionalFormatting>
  <conditionalFormatting sqref="AG39:AG74">
    <cfRule type="cellIs" dxfId="348" priority="8" operator="lessThan">
      <formula>0.8</formula>
    </cfRule>
  </conditionalFormatting>
  <conditionalFormatting sqref="AG80:AG88">
    <cfRule type="cellIs" dxfId="347" priority="9" operator="lessThan">
      <formula>0.8</formula>
    </cfRule>
  </conditionalFormatting>
  <conditionalFormatting sqref="AG90:AG95">
    <cfRule type="cellIs" dxfId="346" priority="7" operator="lessThan">
      <formula>0.8</formula>
    </cfRule>
  </conditionalFormatting>
  <conditionalFormatting sqref="AG139">
    <cfRule type="cellIs" dxfId="345" priority="1" operator="lessThan">
      <formula>0.8</formula>
    </cfRule>
  </conditionalFormatting>
  <dataValidations count="1">
    <dataValidation type="list" allowBlank="1" showInputMessage="1" showErrorMessage="1" sqref="AA5:AB140" xr:uid="{AE9CF589-DBFC-4565-B1E5-90888D49DBD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7B34-45F3-4397-9C91-55B1B0984A07}">
  <sheetPr>
    <tabColor theme="8" tint="0.59999389629810485"/>
  </sheetPr>
  <dimension ref="B1:AR42"/>
  <sheetViews>
    <sheetView zoomScale="70" zoomScaleNormal="70" workbookViewId="0">
      <selection activeCell="P34" sqref="P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248</v>
      </c>
      <c r="D3" s="278"/>
      <c r="E3" s="3" t="s">
        <v>2</v>
      </c>
      <c r="F3" s="279">
        <f>'0815(18度C)'!D1+'0815(4度C)'!D1</f>
        <v>155408</v>
      </c>
      <c r="G3" s="280"/>
      <c r="H3" s="3" t="s">
        <v>3</v>
      </c>
      <c r="I3" s="281">
        <f>'0815(18度C)'!F1+'0815(4度C)'!F1</f>
        <v>4735598.2300000004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493.8502818801918</v>
      </c>
      <c r="F6" s="254" t="e">
        <f>AVERAGE(#REF!,D14:K14)</f>
        <v>#REF!</v>
      </c>
      <c r="G6" s="255">
        <f>AVERAGE(D14:K14)</f>
        <v>263.75949486559949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'0815(4度C)'!Y2</f>
        <v>0</v>
      </c>
      <c r="P6" s="244">
        <f>'0815(4度C)'!Z2</f>
        <v>0</v>
      </c>
      <c r="Q6" s="244">
        <f>'0815(4度C)'!AC2</f>
        <v>39</v>
      </c>
      <c r="R6" s="244">
        <f>'0815(4度C)'!AD2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446.41708896835672</v>
      </c>
      <c r="F7" s="250" t="e">
        <f>AVERAGE(#REF!,D15:K15)</f>
        <v>#REF!</v>
      </c>
      <c r="G7" s="251">
        <f>AVERAGE(D15:K15)</f>
        <v>238.24433162049544</v>
      </c>
      <c r="H7" s="252"/>
      <c r="I7" s="251">
        <f>AVERAGE(L15:O15)</f>
        <v>87.491616502716113</v>
      </c>
      <c r="J7" s="252"/>
      <c r="K7" s="251">
        <f>AVERAGE(D33:O33)</f>
        <v>672.56020438193127</v>
      </c>
      <c r="L7" s="252"/>
      <c r="M7" s="251">
        <f>AVERAGE(P33:X33)</f>
        <v>711.99584580939472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0.90469436129833103</v>
      </c>
      <c r="F8" s="258" t="e">
        <f>AVERAGE(D16:K16,#REF!)</f>
        <v>#REF!</v>
      </c>
      <c r="G8" s="236">
        <f>AVERAGE(D16:K16)</f>
        <v>0.90238236065486088</v>
      </c>
      <c r="H8" s="237"/>
      <c r="I8" s="236">
        <f>AVERAGE(L16:O16)</f>
        <v>0.92572204216218767</v>
      </c>
      <c r="J8" s="237"/>
      <c r="K8" s="236">
        <f>AVERAGE(D34:O34)</f>
        <v>0.89898821761775594</v>
      </c>
      <c r="L8" s="237"/>
      <c r="M8" s="236">
        <f>AVERAGE(P34:X34)</f>
        <v>0.90335466551218224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75.542024236125798</v>
      </c>
      <c r="F15" s="35">
        <v>102.30262377387224</v>
      </c>
      <c r="G15" s="35">
        <v>80.456873679999475</v>
      </c>
      <c r="H15" s="35">
        <v>154.21783067579926</v>
      </c>
      <c r="I15" s="35">
        <v>475.16163246246373</v>
      </c>
      <c r="J15" s="35">
        <v>541.78500489471196</v>
      </c>
      <c r="K15" s="36" t="s">
        <v>42</v>
      </c>
      <c r="L15" s="34" t="s">
        <v>42</v>
      </c>
      <c r="M15" s="205">
        <v>96.517857142857153</v>
      </c>
      <c r="N15" s="35">
        <v>78.465375862575073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0.90230751170928025</v>
      </c>
      <c r="F16" s="42">
        <f t="shared" si="0"/>
        <v>0.90290731778358491</v>
      </c>
      <c r="G16" s="42">
        <f t="shared" si="0"/>
        <v>0.90111698521599404</v>
      </c>
      <c r="H16" s="42">
        <f t="shared" si="0"/>
        <v>0.8996040122754958</v>
      </c>
      <c r="I16" s="42">
        <f t="shared" si="0"/>
        <v>0.9053833287869566</v>
      </c>
      <c r="J16" s="42">
        <f t="shared" si="0"/>
        <v>0.90297500815785325</v>
      </c>
      <c r="K16" s="43" t="s">
        <v>42</v>
      </c>
      <c r="L16" s="41" t="s">
        <v>42</v>
      </c>
      <c r="M16" s="44">
        <f>M15/M14</f>
        <v>0.94909226190476204</v>
      </c>
      <c r="N16" s="42">
        <f>N15/N14</f>
        <v>0.90235182241961331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0.5973842592592592</v>
      </c>
      <c r="F18" s="47">
        <v>0.51368055555555547</v>
      </c>
      <c r="G18" s="47">
        <v>0.54749999999999999</v>
      </c>
      <c r="H18" s="47">
        <v>0.59840277777777773</v>
      </c>
      <c r="I18" s="47">
        <v>0.40115740740740735</v>
      </c>
      <c r="J18" s="47">
        <v>0.30069444444444438</v>
      </c>
      <c r="K18" s="47" t="s">
        <v>42</v>
      </c>
      <c r="L18" s="46" t="s">
        <v>42</v>
      </c>
      <c r="M18" s="48">
        <v>0.8178819444444444</v>
      </c>
      <c r="N18" s="47">
        <v>0.84067129629629622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4</v>
      </c>
      <c r="G21" s="51">
        <v>8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5.5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287.48536916558783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755.61243183642762</v>
      </c>
      <c r="N33" s="35">
        <v>849.05345226214854</v>
      </c>
      <c r="O33" s="35">
        <v>798.08956426356099</v>
      </c>
      <c r="P33" s="34">
        <v>438.59776883650778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649.54046156672712</v>
      </c>
      <c r="W33" s="35">
        <v>985.37316219898287</v>
      </c>
      <c r="X33" s="37">
        <v>774.47199063536107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0.87842751689485177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0.91589385677142743</v>
      </c>
      <c r="N34" s="42">
        <f>N33/N32</f>
        <v>0.90237564974721096</v>
      </c>
      <c r="O34" s="42">
        <f>O33/O32</f>
        <v>0.89925584705753348</v>
      </c>
      <c r="P34" s="41">
        <f>P33/P32</f>
        <v>0.89343989948177505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0.91601859964538446</v>
      </c>
      <c r="W34" s="42">
        <f>W33/W32</f>
        <v>0.90758054413064204</v>
      </c>
      <c r="X34" s="45">
        <f>X33/X32</f>
        <v>0.89637961879092731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0.31805555555555548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0.73333333333333339</v>
      </c>
      <c r="X35" s="49">
        <v>0.73958333333333337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0.40115740740740735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0.38449074074074058</v>
      </c>
      <c r="N36" s="47">
        <v>0.45863425925925932</v>
      </c>
      <c r="O36" s="47">
        <v>0.435613425925926</v>
      </c>
      <c r="P36" s="46">
        <v>0.75648148148148153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0.86035879629629641</v>
      </c>
      <c r="W36" s="47">
        <v>1.0808796296296295</v>
      </c>
      <c r="X36" s="49">
        <v>1.0926504629629628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E4C6-53A2-4D78-9353-8826CEAB4D75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X42" sqref="X42"/>
      <selection pane="bottomLeft" activeCell="X42" sqref="X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86514</v>
      </c>
      <c r="E1" s="87" t="s">
        <v>3</v>
      </c>
      <c r="F1" s="88">
        <f>SUM(G5:G140)</f>
        <v>1679763.8099999998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46249</v>
      </c>
      <c r="B2" s="348"/>
      <c r="C2" s="91" t="s">
        <v>40</v>
      </c>
      <c r="D2" s="92">
        <f>AVERAGE(N21,N38,N55,N72,N89,N106,N123,N140)</f>
        <v>692.278025095663</v>
      </c>
      <c r="E2" s="92" t="s">
        <v>91</v>
      </c>
      <c r="F2" s="93">
        <f>F1/D1</f>
        <v>19.416092308759275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1436</v>
      </c>
      <c r="G5" s="147">
        <f t="shared" ref="G5:G9" si="0">E5*F5</f>
        <v>36819.040000000001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3217.6095511531848</v>
      </c>
      <c r="N5" s="151">
        <f>M5/L5</f>
        <v>321.7609551153185</v>
      </c>
      <c r="O5" s="153">
        <f>L5-I5</f>
        <v>0</v>
      </c>
      <c r="P5" s="154">
        <f>N5-K5</f>
        <v>-38.239044884681505</v>
      </c>
      <c r="Q5" s="155">
        <f>N5/K5</f>
        <v>0.89378043087588466</v>
      </c>
      <c r="R5" s="302">
        <f>Q21</f>
        <v>0.87842751689485177</v>
      </c>
      <c r="S5" s="156">
        <v>0.25</v>
      </c>
      <c r="T5" s="157">
        <v>0.26858796296296295</v>
      </c>
      <c r="U5" s="158"/>
      <c r="V5" s="159">
        <v>26.7776430391066</v>
      </c>
      <c r="W5" s="160"/>
      <c r="X5" s="161"/>
      <c r="Y5" s="305"/>
      <c r="Z5" s="306"/>
      <c r="AA5" s="114">
        <f>M5-J5</f>
        <v>-382.39044884681516</v>
      </c>
      <c r="AB5" s="155">
        <f>M5/J5</f>
        <v>0.89378043087588466</v>
      </c>
      <c r="AC5" s="307">
        <f>AB21</f>
        <v>0.87842751689485166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2143</v>
      </c>
      <c r="G6" s="102">
        <f t="shared" si="0"/>
        <v>63261.36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3159.3433410043872</v>
      </c>
      <c r="N6" s="105">
        <f>M6/L6</f>
        <v>287.21303100039881</v>
      </c>
      <c r="O6" s="107">
        <f>L6-I6</f>
        <v>0</v>
      </c>
      <c r="P6" s="108">
        <f>N6-K6</f>
        <v>-40.059696272328438</v>
      </c>
      <c r="Q6" s="109">
        <f>N6/K6</f>
        <v>0.87759537250121866</v>
      </c>
      <c r="R6" s="303"/>
      <c r="S6" s="46">
        <v>0.2722222222222222</v>
      </c>
      <c r="T6" s="47">
        <v>0.30047453703703703</v>
      </c>
      <c r="U6" s="110">
        <v>5.2333333333333254</v>
      </c>
      <c r="V6" s="111">
        <v>40.698330672450155</v>
      </c>
      <c r="W6" s="112"/>
      <c r="X6" s="115"/>
      <c r="Y6" s="294"/>
      <c r="Z6" s="295"/>
      <c r="AA6" s="116">
        <f>M6-J6</f>
        <v>-440.65665899561282</v>
      </c>
      <c r="AB6" s="109">
        <f>M6/J6</f>
        <v>0.87759537250121866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2580</v>
      </c>
      <c r="G7" s="102">
        <f t="shared" si="0"/>
        <v>77013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3155.131905152009</v>
      </c>
      <c r="N7" s="105">
        <f>M7/L7</f>
        <v>286.8301731956372</v>
      </c>
      <c r="O7" s="107">
        <f>L7-I7</f>
        <v>0</v>
      </c>
      <c r="P7" s="108">
        <f>N7-K7</f>
        <v>-40.442554077090051</v>
      </c>
      <c r="Q7" s="109">
        <f>N7/K7</f>
        <v>0.8764255292088915</v>
      </c>
      <c r="R7" s="303"/>
      <c r="S7" s="46">
        <v>0.3034722222222222</v>
      </c>
      <c r="T7" s="47">
        <v>0.33753472222222219</v>
      </c>
      <c r="U7" s="110">
        <v>5</v>
      </c>
      <c r="V7" s="111">
        <v>49.06292499125864</v>
      </c>
      <c r="W7" s="112"/>
      <c r="X7" s="115"/>
      <c r="Y7" s="294"/>
      <c r="Z7" s="295"/>
      <c r="AA7" s="116">
        <f>M7-J7</f>
        <v>-444.86809484799096</v>
      </c>
      <c r="AB7" s="109">
        <f>M7/J7</f>
        <v>0.87642552920889139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895</v>
      </c>
      <c r="G8" s="102">
        <f t="shared" si="0"/>
        <v>26850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3157.7953050102265</v>
      </c>
      <c r="N8" s="105">
        <f>M8/L8</f>
        <v>287.07230045547516</v>
      </c>
      <c r="O8" s="107">
        <f>L8-I8</f>
        <v>0</v>
      </c>
      <c r="P8" s="108">
        <f>N8-K8</f>
        <v>-40.200426817252094</v>
      </c>
      <c r="Q8" s="109">
        <f>N8/K8</f>
        <v>0.87716536250284083</v>
      </c>
      <c r="R8" s="303"/>
      <c r="S8" s="46">
        <v>0.34097222222222218</v>
      </c>
      <c r="T8" s="47">
        <v>0.35277777777777775</v>
      </c>
      <c r="U8" s="110">
        <v>4.9499999999999744</v>
      </c>
      <c r="V8" s="111">
        <v>17.00553544898823</v>
      </c>
      <c r="W8" s="112"/>
      <c r="X8" s="115"/>
      <c r="Y8" s="294"/>
      <c r="Z8" s="295"/>
      <c r="AA8" s="116">
        <f>M8-J8</f>
        <v>-442.20469498977354</v>
      </c>
      <c r="AB8" s="109">
        <f>M8/J8</f>
        <v>0.87716536250284072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930</v>
      </c>
      <c r="G9" s="102">
        <f t="shared" si="0"/>
        <v>26570.1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3121.8152017875232</v>
      </c>
      <c r="N9" s="105">
        <f>M9/L9</f>
        <v>260.15126681562691</v>
      </c>
      <c r="O9" s="107">
        <f>L9-I9</f>
        <v>0</v>
      </c>
      <c r="P9" s="108">
        <f>N9-K9</f>
        <v>-39.848733184373089</v>
      </c>
      <c r="Q9" s="109">
        <f>N9/K9</f>
        <v>0.86717088938542308</v>
      </c>
      <c r="R9" s="303"/>
      <c r="S9" s="46">
        <v>0.35624999999999996</v>
      </c>
      <c r="T9" s="47">
        <v>0.36865740740740738</v>
      </c>
      <c r="U9" s="110">
        <v>4.9999999999999822</v>
      </c>
      <c r="V9" s="111">
        <v>17.874216247024943</v>
      </c>
      <c r="W9" s="112"/>
      <c r="X9" s="115"/>
      <c r="Y9" s="294"/>
      <c r="Z9" s="295"/>
      <c r="AA9" s="116">
        <f>M9-J9</f>
        <v>-478.18479821247684</v>
      </c>
      <c r="AB9" s="109">
        <f>M9/J9</f>
        <v>0.86717088938542308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3162.3390608214659</v>
      </c>
      <c r="N21" s="137">
        <f>M21/L21</f>
        <v>287.48536916558783</v>
      </c>
      <c r="O21" s="138">
        <f>L21-I21</f>
        <v>0</v>
      </c>
      <c r="P21" s="139">
        <f>N21-K21</f>
        <v>-39.787358107139426</v>
      </c>
      <c r="Q21" s="140">
        <f>N21/K21</f>
        <v>0.87842751689485177</v>
      </c>
      <c r="R21" s="304"/>
      <c r="S21" s="141">
        <v>0.25</v>
      </c>
      <c r="T21" s="142">
        <v>0.40115740740740735</v>
      </c>
      <c r="U21" s="143"/>
      <c r="V21" s="165"/>
      <c r="W21" s="166"/>
      <c r="X21" s="137"/>
      <c r="Y21" s="290"/>
      <c r="Z21" s="291"/>
      <c r="AA21" s="167">
        <f>M21-J21</f>
        <v>-437.66093917853414</v>
      </c>
      <c r="AB21" s="140">
        <f>M21/J21</f>
        <v>0.87842751689485166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1735</v>
      </c>
      <c r="G22" s="147">
        <f t="shared" ref="G22:G24" si="5">E22*F22</f>
        <v>32149.550000000003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3021.3018209474571</v>
      </c>
      <c r="N22" s="151">
        <f>M22/L22</f>
        <v>1007.1006069824857</v>
      </c>
      <c r="O22" s="153">
        <f>L22-I22</f>
        <v>0</v>
      </c>
      <c r="P22" s="154">
        <f>N22-K22</f>
        <v>-92.899393017514285</v>
      </c>
      <c r="Q22" s="155">
        <f>N22/K22</f>
        <v>0.91554600634771433</v>
      </c>
      <c r="R22" s="302">
        <f>Q38</f>
        <v>0.91589385677142743</v>
      </c>
      <c r="S22" s="156">
        <v>0.31805555555555548</v>
      </c>
      <c r="T22" s="157">
        <v>0.34197916666666661</v>
      </c>
      <c r="U22" s="158"/>
      <c r="V22" s="111">
        <v>34.455346128694629</v>
      </c>
      <c r="W22" s="160"/>
      <c r="X22" s="161"/>
      <c r="Y22" s="305"/>
      <c r="Z22" s="306"/>
      <c r="AA22" s="114">
        <f>M22-J22</f>
        <v>-278.69817905254286</v>
      </c>
      <c r="AB22" s="155">
        <f>M22/J22</f>
        <v>0.91554600634771433</v>
      </c>
      <c r="AC22" s="307">
        <f>AB38</f>
        <v>0.91589385677142743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473</v>
      </c>
      <c r="G23" s="102">
        <f t="shared" si="5"/>
        <v>10538.44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3023.9598070850152</v>
      </c>
      <c r="N23" s="105">
        <f>M23/L23</f>
        <v>604.79196141700299</v>
      </c>
      <c r="O23" s="107">
        <f>L23-I23</f>
        <v>0</v>
      </c>
      <c r="P23" s="108">
        <f>N23-K23</f>
        <v>-55.208038582997006</v>
      </c>
      <c r="Q23" s="109">
        <f>N23/K23</f>
        <v>0.91635145669242879</v>
      </c>
      <c r="R23" s="303"/>
      <c r="S23" s="46">
        <v>0.34513888888888877</v>
      </c>
      <c r="T23" s="47">
        <v>0.35165509259259248</v>
      </c>
      <c r="U23" s="110">
        <v>4.5499999999999119</v>
      </c>
      <c r="V23" s="111">
        <v>9.3850453744480369</v>
      </c>
      <c r="W23" s="112"/>
      <c r="X23" s="115"/>
      <c r="Y23" s="294"/>
      <c r="Z23" s="295"/>
      <c r="AA23" s="116">
        <f>M23-J23</f>
        <v>-276.0401929149848</v>
      </c>
      <c r="AB23" s="109">
        <f>M23/J23</f>
        <v>0.9163514566924289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2099</v>
      </c>
      <c r="G24" s="102">
        <f t="shared" si="5"/>
        <v>37551.11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3022.0875540046572</v>
      </c>
      <c r="N24" s="105">
        <f>M24/L24</f>
        <v>755.52188850116431</v>
      </c>
      <c r="O24" s="107">
        <f>L24-I24</f>
        <v>0</v>
      </c>
      <c r="P24" s="108">
        <f>N24-K24</f>
        <v>-69.478111498835688</v>
      </c>
      <c r="Q24" s="109">
        <f>N24/K24</f>
        <v>0.91578410727413861</v>
      </c>
      <c r="R24" s="303"/>
      <c r="S24" s="46">
        <v>0.3555555555555554</v>
      </c>
      <c r="T24" s="47">
        <v>0.38449074074074058</v>
      </c>
      <c r="U24" s="110">
        <v>5.6166666666666121</v>
      </c>
      <c r="V24" s="111">
        <v>41.673180458690943</v>
      </c>
      <c r="W24" s="112"/>
      <c r="X24" s="115"/>
      <c r="Y24" s="294"/>
      <c r="Z24" s="295"/>
      <c r="AA24" s="116">
        <f>M24-J24</f>
        <v>-277.91244599534275</v>
      </c>
      <c r="AB24" s="109">
        <f>M24/J24</f>
        <v>0.91578410727413861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3022.4497273457105</v>
      </c>
      <c r="N38" s="137">
        <f t="shared" ref="N38:N44" si="10">M38/L38</f>
        <v>755.61243183642762</v>
      </c>
      <c r="O38" s="138">
        <f t="shared" ref="O38:O44" si="11">L38-I38</f>
        <v>0</v>
      </c>
      <c r="P38" s="139">
        <f t="shared" ref="P38:P44" si="12">N38-K38</f>
        <v>-69.387568163572382</v>
      </c>
      <c r="Q38" s="140">
        <f t="shared" ref="Q38:Q44" si="13">N38/K38</f>
        <v>0.91589385677142743</v>
      </c>
      <c r="R38" s="304"/>
      <c r="S38" s="141">
        <v>0.31805555555555548</v>
      </c>
      <c r="T38" s="142">
        <v>0.38449074074074058</v>
      </c>
      <c r="U38" s="143"/>
      <c r="V38" s="165"/>
      <c r="W38" s="98"/>
      <c r="X38" s="68"/>
      <c r="Y38" s="290"/>
      <c r="Z38" s="291"/>
      <c r="AA38" s="167">
        <f t="shared" ref="AA38:AA44" si="14">M38-J38</f>
        <v>-277.55027265428953</v>
      </c>
      <c r="AB38" s="140">
        <f t="shared" ref="AB38:AB44" si="15">M38/J38</f>
        <v>0.91589385677142743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537</v>
      </c>
      <c r="G39" s="147">
        <f t="shared" ref="G39:G44" si="16">E39*F39</f>
        <v>13441.11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3224.6295508629146</v>
      </c>
      <c r="N39" s="151">
        <f t="shared" si="10"/>
        <v>644.92591017258292</v>
      </c>
      <c r="O39" s="153">
        <f t="shared" si="11"/>
        <v>0</v>
      </c>
      <c r="P39" s="154">
        <f t="shared" si="12"/>
        <v>-75.074089827417083</v>
      </c>
      <c r="Q39" s="155">
        <f t="shared" si="13"/>
        <v>0.89573043079525405</v>
      </c>
      <c r="R39" s="302">
        <f>Q55</f>
        <v>0.90237564974721096</v>
      </c>
      <c r="S39" s="156">
        <v>0.25</v>
      </c>
      <c r="T39" s="157">
        <v>0.25693287037037038</v>
      </c>
      <c r="U39" s="158"/>
      <c r="V39" s="159">
        <v>9.9918454172132396</v>
      </c>
      <c r="W39" s="160"/>
      <c r="X39" s="161"/>
      <c r="Y39" s="305"/>
      <c r="Z39" s="306"/>
      <c r="AA39" s="114">
        <f t="shared" si="14"/>
        <v>-375.37044913708542</v>
      </c>
      <c r="AB39" s="155">
        <f t="shared" si="15"/>
        <v>0.89573043079525405</v>
      </c>
      <c r="AC39" s="307">
        <f>AB55</f>
        <v>0.90237564974721096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809</v>
      </c>
      <c r="G40" s="102">
        <f t="shared" si="16"/>
        <v>14707.619999999999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3223.9218073801167</v>
      </c>
      <c r="N40" s="105">
        <f t="shared" si="10"/>
        <v>1074.640602460039</v>
      </c>
      <c r="O40" s="107">
        <f t="shared" si="11"/>
        <v>0</v>
      </c>
      <c r="P40" s="108">
        <f t="shared" si="12"/>
        <v>-125.35939753996104</v>
      </c>
      <c r="Q40" s="109">
        <f t="shared" si="13"/>
        <v>0.89553383538336584</v>
      </c>
      <c r="R40" s="303"/>
      <c r="S40" s="46">
        <v>0.26666666666666666</v>
      </c>
      <c r="T40" s="47">
        <v>0.27711805555555558</v>
      </c>
      <c r="U40" s="110">
        <v>15</v>
      </c>
      <c r="V40" s="111">
        <v>15.056196427867299</v>
      </c>
      <c r="W40" s="112"/>
      <c r="X40" s="115"/>
      <c r="Y40" s="294"/>
      <c r="Z40" s="295"/>
      <c r="AA40" s="116">
        <f t="shared" si="14"/>
        <v>-376.07819261988334</v>
      </c>
      <c r="AB40" s="109">
        <f t="shared" si="15"/>
        <v>0.89553383538336573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776</v>
      </c>
      <c r="G41" s="102">
        <f t="shared" si="16"/>
        <v>19260.32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3224.6801595422803</v>
      </c>
      <c r="N41" s="105">
        <f t="shared" si="10"/>
        <v>644.93603190845602</v>
      </c>
      <c r="O41" s="107">
        <f t="shared" si="11"/>
        <v>0</v>
      </c>
      <c r="P41" s="108">
        <f t="shared" si="12"/>
        <v>-75.063968091543984</v>
      </c>
      <c r="Q41" s="109">
        <f t="shared" si="13"/>
        <v>0.89574448876174451</v>
      </c>
      <c r="R41" s="303"/>
      <c r="S41" s="46">
        <v>0.28750000000000003</v>
      </c>
      <c r="T41" s="47">
        <v>0.29752314814814818</v>
      </c>
      <c r="U41" s="110">
        <v>14.950000000000019</v>
      </c>
      <c r="V41" s="111">
        <v>14.438641259419926</v>
      </c>
      <c r="W41" s="112"/>
      <c r="X41" s="115"/>
      <c r="Y41" s="294"/>
      <c r="Z41" s="295"/>
      <c r="AA41" s="116">
        <f t="shared" si="14"/>
        <v>-375.31984045771969</v>
      </c>
      <c r="AB41" s="109">
        <f t="shared" si="15"/>
        <v>0.89574448876174451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1330</v>
      </c>
      <c r="G42" s="102">
        <f t="shared" si="16"/>
        <v>22703.100000000002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3025.5630804746661</v>
      </c>
      <c r="N42" s="105">
        <f t="shared" si="10"/>
        <v>1008.5210268248887</v>
      </c>
      <c r="O42" s="107">
        <f t="shared" si="11"/>
        <v>0</v>
      </c>
      <c r="P42" s="108">
        <f t="shared" si="12"/>
        <v>-91.478973175111264</v>
      </c>
      <c r="Q42" s="109">
        <f t="shared" si="13"/>
        <v>0.91683729711353523</v>
      </c>
      <c r="R42" s="303"/>
      <c r="S42" s="46">
        <v>0.30763888888888896</v>
      </c>
      <c r="T42" s="47">
        <v>0.32594907407407414</v>
      </c>
      <c r="U42" s="110">
        <v>14.566666666666732</v>
      </c>
      <c r="V42" s="111">
        <v>26.3752557383403</v>
      </c>
      <c r="W42" s="112"/>
      <c r="X42" s="115"/>
      <c r="Y42" s="294"/>
      <c r="Z42" s="295"/>
      <c r="AA42" s="116">
        <f t="shared" si="14"/>
        <v>-274.43691952533391</v>
      </c>
      <c r="AB42" s="109">
        <f t="shared" si="15"/>
        <v>0.91683729711353523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3445</v>
      </c>
      <c r="G43" s="102">
        <f t="shared" si="16"/>
        <v>48333.35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2750.916114616743</v>
      </c>
      <c r="N43" s="105">
        <f t="shared" si="10"/>
        <v>916.97203820558104</v>
      </c>
      <c r="O43" s="107">
        <f t="shared" si="11"/>
        <v>0</v>
      </c>
      <c r="P43" s="108">
        <f t="shared" si="12"/>
        <v>-83.027961794418957</v>
      </c>
      <c r="Q43" s="109">
        <f t="shared" si="13"/>
        <v>0.91697203820558104</v>
      </c>
      <c r="R43" s="303"/>
      <c r="S43" s="46">
        <v>0.33611111111111119</v>
      </c>
      <c r="T43" s="47">
        <v>0.3882870370370371</v>
      </c>
      <c r="U43" s="110">
        <v>14.633333333333356</v>
      </c>
      <c r="V43" s="111">
        <v>75.138605245619203</v>
      </c>
      <c r="W43" s="112"/>
      <c r="X43" s="115"/>
      <c r="Y43" s="294"/>
      <c r="Z43" s="295"/>
      <c r="AA43" s="116">
        <f t="shared" si="14"/>
        <v>-249.08388538325698</v>
      </c>
      <c r="AB43" s="109">
        <f t="shared" si="15"/>
        <v>0.91697203820558104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4653</v>
      </c>
      <c r="G44" s="120">
        <f t="shared" si="16"/>
        <v>66444.84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3229.4652368905486</v>
      </c>
      <c r="N44" s="105">
        <f t="shared" si="10"/>
        <v>1076.4884122968494</v>
      </c>
      <c r="O44" s="107">
        <f t="shared" si="11"/>
        <v>0</v>
      </c>
      <c r="P44" s="108">
        <f t="shared" si="12"/>
        <v>-123.51158770315055</v>
      </c>
      <c r="Q44" s="109">
        <f t="shared" si="13"/>
        <v>0.89707367691404116</v>
      </c>
      <c r="R44" s="303"/>
      <c r="S44" s="46">
        <v>0.39861111111111119</v>
      </c>
      <c r="T44" s="119">
        <v>0.45863425925925932</v>
      </c>
      <c r="U44" s="110">
        <v>14.866666666666699</v>
      </c>
      <c r="V44" s="111">
        <v>86.447748937159972</v>
      </c>
      <c r="W44" s="112"/>
      <c r="X44" s="115"/>
      <c r="Y44" s="294"/>
      <c r="Z44" s="295"/>
      <c r="AA44" s="116">
        <f t="shared" si="14"/>
        <v>-370.53476310945143</v>
      </c>
      <c r="AB44" s="109">
        <f t="shared" si="15"/>
        <v>0.89707367691404127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3113.1959916278779</v>
      </c>
      <c r="N55" s="137">
        <f t="shared" ref="N55:N61" si="22">M55/L55</f>
        <v>849.05345226214854</v>
      </c>
      <c r="O55" s="138">
        <f t="shared" ref="O55:O61" si="23">L55-I55</f>
        <v>0</v>
      </c>
      <c r="P55" s="139">
        <f t="shared" ref="P55:P61" si="24">N55-K55</f>
        <v>-91.855638646942452</v>
      </c>
      <c r="Q55" s="140">
        <f t="shared" ref="Q55:Q61" si="25">N55/K55</f>
        <v>0.90237564974721096</v>
      </c>
      <c r="R55" s="304"/>
      <c r="S55" s="141">
        <v>0.25</v>
      </c>
      <c r="T55" s="142">
        <v>0.45863425925925932</v>
      </c>
      <c r="U55" s="143"/>
      <c r="V55" s="165"/>
      <c r="W55" s="98"/>
      <c r="X55" s="68"/>
      <c r="Y55" s="290"/>
      <c r="Z55" s="291"/>
      <c r="AA55" s="167">
        <f t="shared" ref="AA55:AA61" si="26">M55-J55</f>
        <v>-336.8040083721221</v>
      </c>
      <c r="AB55" s="140">
        <f t="shared" ref="AB55:AB61" si="27">M55/J55</f>
        <v>0.90237564974721096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830</v>
      </c>
      <c r="G56" s="147">
        <f t="shared" ref="G56:G61" si="28">E56*F56</f>
        <v>17197.599999999999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3225.1983578594532</v>
      </c>
      <c r="N56" s="151">
        <f t="shared" si="22"/>
        <v>1075.0661192864843</v>
      </c>
      <c r="O56" s="153">
        <f t="shared" si="23"/>
        <v>0</v>
      </c>
      <c r="P56" s="154">
        <f t="shared" si="24"/>
        <v>-124.93388071351569</v>
      </c>
      <c r="Q56" s="155">
        <f t="shared" si="25"/>
        <v>0.89588843273873697</v>
      </c>
      <c r="R56" s="302">
        <f>Q72</f>
        <v>0.89925584705753348</v>
      </c>
      <c r="S56" s="156">
        <v>0.25</v>
      </c>
      <c r="T56" s="157">
        <v>0.26071759259259258</v>
      </c>
      <c r="U56" s="158"/>
      <c r="V56" s="159">
        <v>15.440910751626451</v>
      </c>
      <c r="W56" s="157"/>
      <c r="X56" s="168"/>
      <c r="Y56" s="305"/>
      <c r="Z56" s="306"/>
      <c r="AA56" s="114">
        <f t="shared" si="26"/>
        <v>-374.80164214054685</v>
      </c>
      <c r="AB56" s="155">
        <f t="shared" si="27"/>
        <v>0.89588843273873697</v>
      </c>
      <c r="AC56" s="307">
        <f>AB72</f>
        <v>0.89925584705753348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1289</v>
      </c>
      <c r="G57" s="102">
        <f t="shared" si="28"/>
        <v>38670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3227.9106743701632</v>
      </c>
      <c r="N57" s="105">
        <f t="shared" si="22"/>
        <v>806.97766859254079</v>
      </c>
      <c r="O57" s="107">
        <f t="shared" si="23"/>
        <v>0</v>
      </c>
      <c r="P57" s="108">
        <f t="shared" si="24"/>
        <v>-93.022331407459205</v>
      </c>
      <c r="Q57" s="109">
        <f t="shared" si="25"/>
        <v>0.89664185399171203</v>
      </c>
      <c r="R57" s="303"/>
      <c r="S57" s="46">
        <v>0.27083333333333337</v>
      </c>
      <c r="T57" s="47">
        <v>0.28746527777777781</v>
      </c>
      <c r="U57" s="110">
        <v>14.566666666666732</v>
      </c>
      <c r="V57" s="111">
        <v>23.959770824541405</v>
      </c>
      <c r="W57" s="112"/>
      <c r="X57" s="13"/>
      <c r="Y57" s="294"/>
      <c r="Z57" s="295"/>
      <c r="AA57" s="116">
        <f t="shared" si="26"/>
        <v>-372.08932562983682</v>
      </c>
      <c r="AB57" s="109">
        <f t="shared" si="27"/>
        <v>0.89664185399171203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1098</v>
      </c>
      <c r="G58" s="102">
        <f t="shared" si="28"/>
        <v>32940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3026.3609859573135</v>
      </c>
      <c r="N58" s="105">
        <f t="shared" si="22"/>
        <v>756.59024648932836</v>
      </c>
      <c r="O58" s="107">
        <f t="shared" si="23"/>
        <v>0</v>
      </c>
      <c r="P58" s="108">
        <f t="shared" si="24"/>
        <v>-68.409753510671635</v>
      </c>
      <c r="Q58" s="109">
        <f t="shared" si="25"/>
        <v>0.91707908665373139</v>
      </c>
      <c r="R58" s="303"/>
      <c r="S58" s="46">
        <v>0.29722222222222228</v>
      </c>
      <c r="T58" s="47">
        <v>0.31233796296296301</v>
      </c>
      <c r="U58" s="110">
        <v>15</v>
      </c>
      <c r="V58" s="111">
        <v>21.768718373548726</v>
      </c>
      <c r="W58" s="112"/>
      <c r="X58" s="13"/>
      <c r="Y58" s="294"/>
      <c r="Z58" s="295"/>
      <c r="AA58" s="116">
        <f t="shared" si="26"/>
        <v>-273.63901404268654</v>
      </c>
      <c r="AB58" s="109">
        <f t="shared" si="27"/>
        <v>0.91707908665373139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1825</v>
      </c>
      <c r="G59" s="102">
        <f t="shared" si="28"/>
        <v>50151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3228.8458765915907</v>
      </c>
      <c r="N59" s="105">
        <f t="shared" si="22"/>
        <v>645.76917531831816</v>
      </c>
      <c r="O59" s="107">
        <f t="shared" si="23"/>
        <v>0</v>
      </c>
      <c r="P59" s="108">
        <f t="shared" si="24"/>
        <v>-74.230824681681838</v>
      </c>
      <c r="Q59" s="109">
        <f t="shared" si="25"/>
        <v>0.89690163238655296</v>
      </c>
      <c r="R59" s="303"/>
      <c r="S59" s="46">
        <v>0.3222222222222223</v>
      </c>
      <c r="T59" s="47">
        <v>0.34576388888888898</v>
      </c>
      <c r="U59" s="110">
        <v>15</v>
      </c>
      <c r="V59" s="111">
        <v>33.913046390306356</v>
      </c>
      <c r="W59" s="112"/>
      <c r="X59" s="115"/>
      <c r="Y59" s="294"/>
      <c r="Z59" s="295"/>
      <c r="AA59" s="116">
        <f t="shared" si="26"/>
        <v>-371.1541234084093</v>
      </c>
      <c r="AB59" s="109">
        <f t="shared" si="27"/>
        <v>0.89690163238655296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1482</v>
      </c>
      <c r="G60" s="102">
        <f t="shared" si="28"/>
        <v>26942.76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3221.2862807528704</v>
      </c>
      <c r="N60" s="105">
        <f t="shared" si="22"/>
        <v>1073.7620935842901</v>
      </c>
      <c r="O60" s="107">
        <f t="shared" si="23"/>
        <v>0</v>
      </c>
      <c r="P60" s="108">
        <f t="shared" si="24"/>
        <v>-126.23790641570986</v>
      </c>
      <c r="Q60" s="109">
        <f t="shared" si="25"/>
        <v>0.89480174465357509</v>
      </c>
      <c r="R60" s="303"/>
      <c r="S60" s="46">
        <v>0.35555555555555562</v>
      </c>
      <c r="T60" s="47">
        <v>0.37472222222222229</v>
      </c>
      <c r="U60" s="110">
        <v>15</v>
      </c>
      <c r="V60" s="111">
        <v>27.603880018766247</v>
      </c>
      <c r="W60" s="112"/>
      <c r="X60" s="115"/>
      <c r="Y60" s="294"/>
      <c r="Z60" s="295"/>
      <c r="AA60" s="116">
        <f t="shared" si="26"/>
        <v>-378.71371924712957</v>
      </c>
      <c r="AB60" s="109">
        <f t="shared" si="27"/>
        <v>0.89480174465357509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3939</v>
      </c>
      <c r="G61" s="120">
        <f t="shared" si="28"/>
        <v>65623.740000000005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3224.5473667940714</v>
      </c>
      <c r="N61" s="105">
        <f t="shared" si="22"/>
        <v>644.90947335881424</v>
      </c>
      <c r="O61" s="107">
        <f t="shared" si="23"/>
        <v>0</v>
      </c>
      <c r="P61" s="108">
        <f t="shared" si="24"/>
        <v>-75.090526641185761</v>
      </c>
      <c r="Q61" s="109">
        <f t="shared" si="25"/>
        <v>0.89570760188724197</v>
      </c>
      <c r="R61" s="303"/>
      <c r="S61" s="46">
        <v>0.3847222222222223</v>
      </c>
      <c r="T61" s="119">
        <v>0.435613425925926</v>
      </c>
      <c r="U61" s="110">
        <v>15</v>
      </c>
      <c r="V61" s="111">
        <v>73.294007845502776</v>
      </c>
      <c r="W61" s="112"/>
      <c r="X61" s="49"/>
      <c r="Y61" s="294"/>
      <c r="Z61" s="295"/>
      <c r="AA61" s="116">
        <f t="shared" si="26"/>
        <v>-375.45263320592858</v>
      </c>
      <c r="AB61" s="109">
        <f t="shared" si="27"/>
        <v>0.89570760188724208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3192.3582570542439</v>
      </c>
      <c r="N72" s="137">
        <f>M72/L72</f>
        <v>798.08956426356099</v>
      </c>
      <c r="O72" s="138">
        <f>L72-I72</f>
        <v>0</v>
      </c>
      <c r="P72" s="139">
        <f>N72-K72</f>
        <v>-89.410435736439013</v>
      </c>
      <c r="Q72" s="140">
        <f>N72/K72</f>
        <v>0.89925584705753348</v>
      </c>
      <c r="R72" s="304"/>
      <c r="S72" s="141">
        <v>0.25</v>
      </c>
      <c r="T72" s="142">
        <v>0.435613425925926</v>
      </c>
      <c r="U72" s="143"/>
      <c r="V72" s="165"/>
      <c r="W72" s="166"/>
      <c r="X72" s="137"/>
      <c r="Y72" s="290"/>
      <c r="Z72" s="291"/>
      <c r="AA72" s="167">
        <f>M72-J72</f>
        <v>-357.64174294575605</v>
      </c>
      <c r="AB72" s="140">
        <f>M72/J72</f>
        <v>0.89925584705753348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1375</v>
      </c>
      <c r="G73" s="147">
        <f t="shared" ref="G73:G75" si="33">E73*F73</f>
        <v>39283.75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3122.2689733838379</v>
      </c>
      <c r="N73" s="151">
        <f>M73/L73</f>
        <v>260.18908111531982</v>
      </c>
      <c r="O73" s="153">
        <f>L73-I73</f>
        <v>0</v>
      </c>
      <c r="P73" s="154">
        <f>N73-K73</f>
        <v>-39.810918884680177</v>
      </c>
      <c r="Q73" s="155">
        <f>N73/K73</f>
        <v>0.86729693705106603</v>
      </c>
      <c r="R73" s="302">
        <f>Q89</f>
        <v>0.89343989948177505</v>
      </c>
      <c r="S73" s="156">
        <v>0.70833333333333337</v>
      </c>
      <c r="T73" s="157">
        <v>0.72667824074074083</v>
      </c>
      <c r="U73" s="158"/>
      <c r="V73" s="159">
        <v>26.423091893517601</v>
      </c>
      <c r="W73" s="157"/>
      <c r="X73" s="168"/>
      <c r="Y73" s="305"/>
      <c r="Z73" s="306"/>
      <c r="AA73" s="114">
        <f>M73-J73</f>
        <v>-477.73102661616213</v>
      </c>
      <c r="AB73" s="155">
        <f>M73/J73</f>
        <v>0.86729693705106603</v>
      </c>
      <c r="AC73" s="307">
        <f>AB89</f>
        <v>0.89343989948177516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647</v>
      </c>
      <c r="G74" s="102">
        <f t="shared" si="33"/>
        <v>11458.37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3264.6272820575409</v>
      </c>
      <c r="N74" s="105">
        <f>M74/L74</f>
        <v>652.92545641150821</v>
      </c>
      <c r="O74" s="107">
        <f>L74-I74</f>
        <v>0</v>
      </c>
      <c r="P74" s="108">
        <f>N74-K74</f>
        <v>-67.074543588491792</v>
      </c>
      <c r="Q74" s="109">
        <f>N74/K74</f>
        <v>0.90684091168265024</v>
      </c>
      <c r="R74" s="303"/>
      <c r="S74" s="46">
        <v>0.72986111111111118</v>
      </c>
      <c r="T74" s="47">
        <v>0.73811342592592599</v>
      </c>
      <c r="U74" s="110">
        <v>4.5833333333333037</v>
      </c>
      <c r="V74" s="111">
        <v>11.891097098083915</v>
      </c>
      <c r="W74" s="112"/>
      <c r="X74" s="13"/>
      <c r="Y74" s="294"/>
      <c r="Z74" s="295"/>
      <c r="AA74" s="116">
        <f>M74-J74</f>
        <v>-335.37271794245908</v>
      </c>
      <c r="AB74" s="109">
        <f>M74/J74</f>
        <v>0.90684091168265024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1215</v>
      </c>
      <c r="G75" s="102">
        <f t="shared" si="33"/>
        <v>22987.800000000003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3262.2546589617928</v>
      </c>
      <c r="N75" s="105">
        <f>M75/L75</f>
        <v>652.45093179235857</v>
      </c>
      <c r="O75" s="107">
        <f>L75-I75</f>
        <v>0</v>
      </c>
      <c r="P75" s="108">
        <f>N75-K75</f>
        <v>-67.549068207641426</v>
      </c>
      <c r="Q75" s="109">
        <f>N75/K75</f>
        <v>0.90618184971160909</v>
      </c>
      <c r="R75" s="303"/>
      <c r="S75" s="46">
        <v>0.74097222222222225</v>
      </c>
      <c r="T75" s="47">
        <v>0.75648148148148153</v>
      </c>
      <c r="U75" s="110">
        <v>5</v>
      </c>
      <c r="V75" s="111">
        <v>22.346508050723518</v>
      </c>
      <c r="W75" s="112"/>
      <c r="X75" s="13"/>
      <c r="Y75" s="294"/>
      <c r="Z75" s="295"/>
      <c r="AA75" s="116">
        <f>M75-J75</f>
        <v>-337.74534103820724</v>
      </c>
      <c r="AB75" s="109">
        <f>M75/J75</f>
        <v>0.90618184971160909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3216.3836381343904</v>
      </c>
      <c r="N89" s="137">
        <f t="shared" ref="N89:N94" si="37">M89/L89</f>
        <v>438.59776883650778</v>
      </c>
      <c r="O89" s="138">
        <f t="shared" ref="O89:O94" si="38">L89-I89</f>
        <v>0</v>
      </c>
      <c r="P89" s="139">
        <f t="shared" ref="P89:P94" si="39">N89-K89</f>
        <v>-52.311322072583152</v>
      </c>
      <c r="Q89" s="140">
        <f t="shared" ref="Q89:Q94" si="40">N89/K89</f>
        <v>0.89343989948177505</v>
      </c>
      <c r="R89" s="304"/>
      <c r="S89" s="141">
        <v>0.70833333333333337</v>
      </c>
      <c r="T89" s="142">
        <v>0.75648148148148153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-383.61636186560963</v>
      </c>
      <c r="AB89" s="140">
        <f t="shared" ref="AB89:AB94" si="42">M89/J89</f>
        <v>0.89343989948177516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414</v>
      </c>
      <c r="G90" s="147">
        <f t="shared" ref="G90:G94" si="43">E90*F90</f>
        <v>9633.7800000000007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2748.6677700017513</v>
      </c>
      <c r="N90" s="151">
        <f t="shared" si="37"/>
        <v>549.7335540003503</v>
      </c>
      <c r="O90" s="153">
        <f t="shared" si="38"/>
        <v>0</v>
      </c>
      <c r="P90" s="154">
        <f t="shared" si="39"/>
        <v>-50.266445999649704</v>
      </c>
      <c r="Q90" s="155">
        <f t="shared" si="40"/>
        <v>0.91622259000058381</v>
      </c>
      <c r="R90" s="302">
        <f>Q106</f>
        <v>0.91601859964538446</v>
      </c>
      <c r="S90" s="156">
        <v>0.70833333333333337</v>
      </c>
      <c r="T90" s="157">
        <v>0.71460648148148154</v>
      </c>
      <c r="U90" s="158"/>
      <c r="V90" s="159">
        <v>9.0371052737247233</v>
      </c>
      <c r="W90" s="160"/>
      <c r="X90" s="161"/>
      <c r="Y90" s="305"/>
      <c r="Z90" s="306"/>
      <c r="AA90" s="114">
        <f t="shared" si="41"/>
        <v>-251.33222999824875</v>
      </c>
      <c r="AB90" s="155">
        <f t="shared" si="42"/>
        <v>0.9162225900005837</v>
      </c>
      <c r="AC90" s="307">
        <f>AB106</f>
        <v>0.91601859964538457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1252</v>
      </c>
      <c r="G91" s="102">
        <f t="shared" si="43"/>
        <v>30724.079999999998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2748.3099097226473</v>
      </c>
      <c r="N91" s="105">
        <f t="shared" si="37"/>
        <v>687.07747743066182</v>
      </c>
      <c r="O91" s="107">
        <f t="shared" si="38"/>
        <v>0</v>
      </c>
      <c r="P91" s="108">
        <f t="shared" si="39"/>
        <v>-62.922522569338184</v>
      </c>
      <c r="Q91" s="109">
        <f t="shared" si="40"/>
        <v>0.91610330324088241</v>
      </c>
      <c r="R91" s="303"/>
      <c r="S91" s="46">
        <v>0.71805555555555556</v>
      </c>
      <c r="T91" s="47">
        <v>0.73702546296296301</v>
      </c>
      <c r="U91" s="110">
        <v>4.9666666666665904</v>
      </c>
      <c r="V91" s="111">
        <v>27.333162004128177</v>
      </c>
      <c r="W91" s="112"/>
      <c r="X91" s="115"/>
      <c r="Y91" s="294"/>
      <c r="Z91" s="295"/>
      <c r="AA91" s="116">
        <f t="shared" si="41"/>
        <v>-251.69009027735274</v>
      </c>
      <c r="AB91" s="109">
        <f t="shared" si="42"/>
        <v>0.91610330324088241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1185</v>
      </c>
      <c r="G92" s="102">
        <f t="shared" si="43"/>
        <v>28831.05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2748.8237563503776</v>
      </c>
      <c r="N92" s="105">
        <f t="shared" si="37"/>
        <v>687.2059390875944</v>
      </c>
      <c r="O92" s="107">
        <f t="shared" si="38"/>
        <v>0</v>
      </c>
      <c r="P92" s="108">
        <f t="shared" si="39"/>
        <v>-62.794060912405598</v>
      </c>
      <c r="Q92" s="109">
        <f t="shared" si="40"/>
        <v>0.91627458545012586</v>
      </c>
      <c r="R92" s="303"/>
      <c r="S92" s="46">
        <v>0.74097222222222225</v>
      </c>
      <c r="T92" s="47">
        <v>0.75892361111111117</v>
      </c>
      <c r="U92" s="110">
        <v>5.6833333333333158</v>
      </c>
      <c r="V92" s="111">
        <v>25.865608821134355</v>
      </c>
      <c r="W92" s="112"/>
      <c r="X92" s="115"/>
      <c r="Y92" s="294"/>
      <c r="Z92" s="295"/>
      <c r="AA92" s="116">
        <f t="shared" si="41"/>
        <v>-251.17624364962239</v>
      </c>
      <c r="AB92" s="109">
        <f t="shared" si="42"/>
        <v>0.91627458545012586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1510</v>
      </c>
      <c r="G93" s="102">
        <f t="shared" si="43"/>
        <v>33642.800000000003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3022.0949841614729</v>
      </c>
      <c r="N93" s="105">
        <f t="shared" si="37"/>
        <v>604.41899683229462</v>
      </c>
      <c r="O93" s="107">
        <f t="shared" si="38"/>
        <v>0</v>
      </c>
      <c r="P93" s="108">
        <f t="shared" si="39"/>
        <v>-55.581003167705376</v>
      </c>
      <c r="Q93" s="109">
        <f t="shared" si="40"/>
        <v>0.91578635883681003</v>
      </c>
      <c r="R93" s="303"/>
      <c r="S93" s="46">
        <v>0.76250000000000007</v>
      </c>
      <c r="T93" s="47">
        <v>0.78331018518518525</v>
      </c>
      <c r="U93" s="110">
        <v>5.1500000000000057</v>
      </c>
      <c r="V93" s="111">
        <v>29.9792033257811</v>
      </c>
      <c r="W93" s="112"/>
      <c r="X93" s="115"/>
      <c r="Y93" s="294"/>
      <c r="Z93" s="295"/>
      <c r="AA93" s="116">
        <f t="shared" si="41"/>
        <v>-277.90501583852711</v>
      </c>
      <c r="AB93" s="109">
        <f t="shared" si="42"/>
        <v>0.91578635883680992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5335</v>
      </c>
      <c r="G94" s="102">
        <f t="shared" si="43"/>
        <v>95443.150000000009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3021.9937342317503</v>
      </c>
      <c r="N94" s="105">
        <f t="shared" si="37"/>
        <v>755.49843355793757</v>
      </c>
      <c r="O94" s="107">
        <f t="shared" si="38"/>
        <v>0</v>
      </c>
      <c r="P94" s="108">
        <f t="shared" si="39"/>
        <v>-69.501566442062426</v>
      </c>
      <c r="Q94" s="109">
        <f t="shared" si="40"/>
        <v>0.91575567703992433</v>
      </c>
      <c r="R94" s="303"/>
      <c r="S94" s="46">
        <v>0.78680555555555565</v>
      </c>
      <c r="T94" s="47">
        <v>0.86035879629629641</v>
      </c>
      <c r="U94" s="110">
        <v>5.0333333333333741</v>
      </c>
      <c r="V94" s="111">
        <v>105.923449269287</v>
      </c>
      <c r="W94" s="112"/>
      <c r="X94" s="115"/>
      <c r="Y94" s="294"/>
      <c r="Z94" s="295"/>
      <c r="AA94" s="116">
        <f t="shared" si="41"/>
        <v>-278.0062657682497</v>
      </c>
      <c r="AB94" s="109">
        <f t="shared" si="42"/>
        <v>0.91575567703992433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2857.9780308935997</v>
      </c>
      <c r="N106" s="137">
        <f t="shared" ref="N106:N113" si="48">M106/L106</f>
        <v>649.54046156672712</v>
      </c>
      <c r="O106" s="138">
        <f t="shared" ref="O106:O113" si="49">L106-I106</f>
        <v>0</v>
      </c>
      <c r="P106" s="139">
        <f t="shared" ref="P106:P113" si="50">N106-K106</f>
        <v>-59.550447524181891</v>
      </c>
      <c r="Q106" s="140">
        <f t="shared" ref="Q106:Q113" si="51">N106/K106</f>
        <v>0.91601859964538446</v>
      </c>
      <c r="R106" s="304"/>
      <c r="S106" s="141">
        <v>0.70833333333333337</v>
      </c>
      <c r="T106" s="142">
        <v>0.86035879629629641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-262.02196910640032</v>
      </c>
      <c r="AB106" s="140">
        <f t="shared" ref="AB106:AB113" si="53">M106/J106</f>
        <v>0.91601859964538457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608</v>
      </c>
      <c r="G107" s="147">
        <f t="shared" ref="G107:G113" si="54">E107*F107</f>
        <v>11053.44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2753.2036266088444</v>
      </c>
      <c r="N107" s="151">
        <f t="shared" si="48"/>
        <v>917.73454220294809</v>
      </c>
      <c r="O107" s="153">
        <f t="shared" si="49"/>
        <v>0</v>
      </c>
      <c r="P107" s="154">
        <f t="shared" si="50"/>
        <v>-82.265457797051909</v>
      </c>
      <c r="Q107" s="155">
        <f t="shared" si="51"/>
        <v>0.91773454220294814</v>
      </c>
      <c r="R107" s="302">
        <f>Q123</f>
        <v>0.90758054413064204</v>
      </c>
      <c r="S107" s="156">
        <v>0.73333333333333339</v>
      </c>
      <c r="T107" s="157">
        <v>0.74253472222222228</v>
      </c>
      <c r="U107" s="158"/>
      <c r="V107" s="159">
        <v>13.2500188679952</v>
      </c>
      <c r="W107" s="160"/>
      <c r="X107" s="161"/>
      <c r="Y107" s="305"/>
      <c r="Z107" s="306"/>
      <c r="AA107" s="114">
        <f t="shared" si="52"/>
        <v>-246.79637339115561</v>
      </c>
      <c r="AB107" s="155">
        <f t="shared" si="53"/>
        <v>0.91773454220294814</v>
      </c>
      <c r="AC107" s="307">
        <f>AB123</f>
        <v>0.90758054413064204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1211</v>
      </c>
      <c r="G108" s="102">
        <f t="shared" si="54"/>
        <v>22015.98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3227.6846169944911</v>
      </c>
      <c r="N108" s="105">
        <f t="shared" si="48"/>
        <v>1075.894872331497</v>
      </c>
      <c r="O108" s="107">
        <f t="shared" si="49"/>
        <v>0</v>
      </c>
      <c r="P108" s="108">
        <f t="shared" si="50"/>
        <v>-124.10512766850297</v>
      </c>
      <c r="Q108" s="109">
        <f t="shared" si="51"/>
        <v>0.89657906027624756</v>
      </c>
      <c r="R108" s="303"/>
      <c r="S108" s="46">
        <v>0.75277777777777777</v>
      </c>
      <c r="T108" s="47">
        <v>0.76840277777777777</v>
      </c>
      <c r="U108" s="110">
        <v>14.749999999999908</v>
      </c>
      <c r="V108" s="111">
        <v>22.511493104818431</v>
      </c>
      <c r="W108" s="112"/>
      <c r="X108" s="115"/>
      <c r="Y108" s="294"/>
      <c r="Z108" s="295"/>
      <c r="AA108" s="116">
        <f t="shared" si="52"/>
        <v>-372.31538300550892</v>
      </c>
      <c r="AB108" s="109">
        <f t="shared" si="53"/>
        <v>0.89657906027624756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2151</v>
      </c>
      <c r="G109" s="102">
        <f t="shared" si="54"/>
        <v>30178.53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2752.6401003867823</v>
      </c>
      <c r="N109" s="105">
        <f t="shared" si="48"/>
        <v>917.54670012892745</v>
      </c>
      <c r="O109" s="107">
        <f t="shared" si="49"/>
        <v>0</v>
      </c>
      <c r="P109" s="108">
        <f t="shared" si="50"/>
        <v>-82.453299871072545</v>
      </c>
      <c r="Q109" s="109">
        <f t="shared" si="51"/>
        <v>0.91754670012892747</v>
      </c>
      <c r="R109" s="303"/>
      <c r="S109" s="46">
        <v>0.77847222222222212</v>
      </c>
      <c r="T109" s="47">
        <v>0.81103009259259251</v>
      </c>
      <c r="U109" s="110">
        <v>15</v>
      </c>
      <c r="V109" s="111">
        <v>46.885896918331376</v>
      </c>
      <c r="W109" s="112"/>
      <c r="X109" s="115"/>
      <c r="Y109" s="294"/>
      <c r="Z109" s="295"/>
      <c r="AA109" s="116">
        <f t="shared" si="52"/>
        <v>-247.35989961321775</v>
      </c>
      <c r="AB109" s="109">
        <f t="shared" si="53"/>
        <v>0.91754670012892736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2640</v>
      </c>
      <c r="G110" s="102">
        <f t="shared" si="54"/>
        <v>37699.199999999997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3227.8403308296865</v>
      </c>
      <c r="N110" s="105">
        <f t="shared" si="48"/>
        <v>1075.9467769432288</v>
      </c>
      <c r="O110" s="107">
        <f t="shared" si="49"/>
        <v>0</v>
      </c>
      <c r="P110" s="108">
        <f t="shared" si="50"/>
        <v>-124.05322305677123</v>
      </c>
      <c r="Q110" s="109">
        <f t="shared" si="51"/>
        <v>0.89662231411935733</v>
      </c>
      <c r="R110" s="303"/>
      <c r="S110" s="46">
        <v>0.82083333333333319</v>
      </c>
      <c r="T110" s="47">
        <v>0.85490740740740723</v>
      </c>
      <c r="U110" s="110">
        <v>15</v>
      </c>
      <c r="V110" s="111">
        <v>49.073059310614894</v>
      </c>
      <c r="W110" s="112"/>
      <c r="X110" s="115"/>
      <c r="Y110" s="294"/>
      <c r="Z110" s="295"/>
      <c r="AA110" s="116">
        <f t="shared" si="52"/>
        <v>-372.15966917031346</v>
      </c>
      <c r="AB110" s="109">
        <f t="shared" si="53"/>
        <v>0.89662231411935733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1304</v>
      </c>
      <c r="G111" s="102">
        <f t="shared" si="54"/>
        <v>23706.720000000001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2750.9873001423662</v>
      </c>
      <c r="N111" s="105">
        <f t="shared" si="48"/>
        <v>916.99576671412206</v>
      </c>
      <c r="O111" s="107">
        <f t="shared" si="49"/>
        <v>0</v>
      </c>
      <c r="P111" s="108">
        <f t="shared" si="50"/>
        <v>-83.004233285877945</v>
      </c>
      <c r="Q111" s="109">
        <f t="shared" si="51"/>
        <v>0.91699576671412208</v>
      </c>
      <c r="R111" s="303"/>
      <c r="S111" s="46">
        <v>0.86527777777777759</v>
      </c>
      <c r="T111" s="47">
        <v>0.88502314814814798</v>
      </c>
      <c r="U111" s="110">
        <v>14.933333333333323</v>
      </c>
      <c r="V111" s="111">
        <v>28.440698361621301</v>
      </c>
      <c r="W111" s="112"/>
      <c r="X111" s="115"/>
      <c r="Y111" s="294"/>
      <c r="Z111" s="295"/>
      <c r="AA111" s="116">
        <f t="shared" si="52"/>
        <v>-249.01269985763383</v>
      </c>
      <c r="AB111" s="109">
        <f t="shared" si="53"/>
        <v>0.91699576671412208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5469</v>
      </c>
      <c r="G112" s="120">
        <f t="shared" si="54"/>
        <v>76730.069999999992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2752.6401003867818</v>
      </c>
      <c r="N112" s="105">
        <f t="shared" si="48"/>
        <v>917.54670012892723</v>
      </c>
      <c r="O112" s="107">
        <f t="shared" si="49"/>
        <v>0</v>
      </c>
      <c r="P112" s="108">
        <f t="shared" si="50"/>
        <v>-82.453299871072772</v>
      </c>
      <c r="Q112" s="109">
        <f t="shared" si="51"/>
        <v>0.91754670012892725</v>
      </c>
      <c r="R112" s="303"/>
      <c r="S112" s="46">
        <v>0.89513888888888871</v>
      </c>
      <c r="T112" s="119">
        <v>0.97791666666666655</v>
      </c>
      <c r="U112" s="110">
        <v>14.566666666666652</v>
      </c>
      <c r="V112" s="111">
        <v>119.20919118844924</v>
      </c>
      <c r="W112" s="112"/>
      <c r="X112" s="115"/>
      <c r="Y112" s="294"/>
      <c r="Z112" s="295"/>
      <c r="AA112" s="116">
        <f t="shared" si="52"/>
        <v>-247.3598996132182</v>
      </c>
      <c r="AB112" s="109">
        <f t="shared" si="53"/>
        <v>0.91754670012892725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7181</v>
      </c>
      <c r="G113" s="120">
        <f t="shared" si="54"/>
        <v>102544.68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3227.8403308296865</v>
      </c>
      <c r="N113" s="105">
        <f t="shared" si="48"/>
        <v>1075.9467769432288</v>
      </c>
      <c r="O113" s="122">
        <f t="shared" si="49"/>
        <v>0</v>
      </c>
      <c r="P113" s="123">
        <f t="shared" si="50"/>
        <v>-124.05322305677123</v>
      </c>
      <c r="Q113" s="124">
        <f t="shared" si="51"/>
        <v>0.89662231411935733</v>
      </c>
      <c r="R113" s="303"/>
      <c r="S113" s="46">
        <v>0.98819444444444426</v>
      </c>
      <c r="T113" s="119">
        <v>1.0808796296296295</v>
      </c>
      <c r="U113" s="110">
        <v>14.799999999999915</v>
      </c>
      <c r="V113" s="111">
        <v>133.48243898088089</v>
      </c>
      <c r="W113" s="112"/>
      <c r="X113" s="115"/>
      <c r="Y113" s="294"/>
      <c r="Z113" s="295"/>
      <c r="AA113" s="116">
        <f t="shared" si="52"/>
        <v>-372.15966917031346</v>
      </c>
      <c r="AB113" s="109">
        <f t="shared" si="53"/>
        <v>0.89662231411935733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2956.1194865969487</v>
      </c>
      <c r="N123" s="137">
        <f t="shared" ref="N123:N135" si="59">M123/L123</f>
        <v>985.37316219898287</v>
      </c>
      <c r="O123" s="138">
        <f t="shared" ref="O123:O135" si="60">L123-I123</f>
        <v>0</v>
      </c>
      <c r="P123" s="139">
        <f t="shared" ref="P123:P135" si="61">N123-K123</f>
        <v>-100.34112351530291</v>
      </c>
      <c r="Q123" s="140">
        <f t="shared" ref="Q123:Q135" si="62">N123/K123</f>
        <v>0.90758054413064204</v>
      </c>
      <c r="R123" s="304"/>
      <c r="S123" s="141">
        <v>0.73333333333333339</v>
      </c>
      <c r="T123" s="142">
        <v>1.0808796296296295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-301.02337054590862</v>
      </c>
      <c r="AB123" s="140">
        <f t="shared" ref="AB123:AB135" si="64">M123/J123</f>
        <v>0.90758054413064204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450</v>
      </c>
      <c r="G124" s="147">
        <f t="shared" ref="G124:G135" si="65">E124*F124</f>
        <v>11263.5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3227.8687436999594</v>
      </c>
      <c r="N124" s="151">
        <f t="shared" si="59"/>
        <v>645.57374873999186</v>
      </c>
      <c r="O124" s="153">
        <f t="shared" si="60"/>
        <v>0</v>
      </c>
      <c r="P124" s="154">
        <f t="shared" si="61"/>
        <v>-74.426251260008144</v>
      </c>
      <c r="Q124" s="155">
        <f t="shared" si="62"/>
        <v>0.89663020658332204</v>
      </c>
      <c r="R124" s="302">
        <f>Q140</f>
        <v>0.89637961879092731</v>
      </c>
      <c r="S124" s="156">
        <v>0.73958333333333337</v>
      </c>
      <c r="T124" s="157">
        <v>0.7453819444444445</v>
      </c>
      <c r="U124" s="158"/>
      <c r="V124" s="159">
        <v>8.3646523895055047</v>
      </c>
      <c r="W124" s="157"/>
      <c r="X124" s="168"/>
      <c r="Y124" s="305"/>
      <c r="Z124" s="306"/>
      <c r="AA124" s="170">
        <f t="shared" si="63"/>
        <v>-372.1312563000406</v>
      </c>
      <c r="AB124" s="155">
        <f t="shared" si="64"/>
        <v>0.89663020658332204</v>
      </c>
      <c r="AC124" s="307">
        <f>AB140</f>
        <v>0.8963796187909272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431</v>
      </c>
      <c r="G125" s="102">
        <f t="shared" si="65"/>
        <v>7197.7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3226.2838854278289</v>
      </c>
      <c r="N125" s="105">
        <f t="shared" si="59"/>
        <v>1075.4279618092762</v>
      </c>
      <c r="O125" s="107">
        <f t="shared" si="60"/>
        <v>0</v>
      </c>
      <c r="P125" s="108">
        <f t="shared" si="61"/>
        <v>-124.57203819072379</v>
      </c>
      <c r="Q125" s="109">
        <f t="shared" si="62"/>
        <v>0.89618996817439689</v>
      </c>
      <c r="R125" s="303"/>
      <c r="S125" s="46">
        <v>0.75555555555555554</v>
      </c>
      <c r="T125" s="47">
        <v>0.76111111111111107</v>
      </c>
      <c r="U125" s="110">
        <v>14.649999999999892</v>
      </c>
      <c r="V125" s="111">
        <v>8.0154136828448301</v>
      </c>
      <c r="W125" s="112"/>
      <c r="X125" s="13"/>
      <c r="Y125" s="294"/>
      <c r="Z125" s="295"/>
      <c r="AA125" s="171">
        <f t="shared" si="63"/>
        <v>-373.71611457217114</v>
      </c>
      <c r="AB125" s="109">
        <f t="shared" si="64"/>
        <v>0.89618996817439689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679</v>
      </c>
      <c r="G126" s="102">
        <f t="shared" si="65"/>
        <v>20370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3227.6227022921021</v>
      </c>
      <c r="N126" s="105">
        <f t="shared" si="59"/>
        <v>806.90567557302552</v>
      </c>
      <c r="O126" s="107">
        <f t="shared" si="60"/>
        <v>0</v>
      </c>
      <c r="P126" s="108">
        <f t="shared" si="61"/>
        <v>-93.094324426974481</v>
      </c>
      <c r="Q126" s="109">
        <f t="shared" si="62"/>
        <v>0.89656186174780617</v>
      </c>
      <c r="R126" s="303"/>
      <c r="S126" s="46">
        <v>0.7715277777777777</v>
      </c>
      <c r="T126" s="47">
        <v>0.78028935185185178</v>
      </c>
      <c r="U126" s="110">
        <v>14.999999999999947</v>
      </c>
      <c r="V126" s="111">
        <v>12.622293172949991</v>
      </c>
      <c r="W126" s="112"/>
      <c r="X126" s="13"/>
      <c r="Y126" s="294"/>
      <c r="Z126" s="295"/>
      <c r="AA126" s="171">
        <f t="shared" si="63"/>
        <v>-372.37729770789792</v>
      </c>
      <c r="AB126" s="109">
        <f t="shared" si="64"/>
        <v>0.89656186174780617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3225.9931506730572</v>
      </c>
      <c r="N127" s="105">
        <f t="shared" si="59"/>
        <v>645.19863013461145</v>
      </c>
      <c r="O127" s="107">
        <f t="shared" si="60"/>
        <v>0</v>
      </c>
      <c r="P127" s="108">
        <f t="shared" si="61"/>
        <v>-74.801369865388551</v>
      </c>
      <c r="Q127" s="109">
        <f t="shared" si="62"/>
        <v>0.89610920852029363</v>
      </c>
      <c r="R127" s="303"/>
      <c r="S127" s="46">
        <v>0.79027777777777763</v>
      </c>
      <c r="T127" s="47">
        <v>0.79901620370370352</v>
      </c>
      <c r="U127" s="110">
        <v>15</v>
      </c>
      <c r="V127" s="111">
        <v>12.591471247087187</v>
      </c>
      <c r="W127" s="112"/>
      <c r="X127" s="13"/>
      <c r="Y127" s="294"/>
      <c r="Z127" s="295"/>
      <c r="AA127" s="171">
        <f t="shared" si="63"/>
        <v>-374.00684932694276</v>
      </c>
      <c r="AB127" s="109">
        <f t="shared" si="64"/>
        <v>0.89610920852029363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985</v>
      </c>
      <c r="G128" s="102">
        <f t="shared" si="65"/>
        <v>17907.3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3225.0834114390855</v>
      </c>
      <c r="N128" s="105">
        <f t="shared" si="59"/>
        <v>1075.0278038130284</v>
      </c>
      <c r="O128" s="107">
        <f t="shared" si="60"/>
        <v>0</v>
      </c>
      <c r="P128" s="108">
        <f t="shared" si="61"/>
        <v>-124.97219618697159</v>
      </c>
      <c r="Q128" s="109">
        <f t="shared" si="62"/>
        <v>0.89585650317752363</v>
      </c>
      <c r="R128" s="303"/>
      <c r="S128" s="46">
        <v>0.80902777777777757</v>
      </c>
      <c r="T128" s="47">
        <v>0.82174768518518493</v>
      </c>
      <c r="U128" s="110">
        <v>15</v>
      </c>
      <c r="V128" s="111">
        <v>18.325107434548059</v>
      </c>
      <c r="W128" s="112"/>
      <c r="X128" s="115"/>
      <c r="Y128" s="294"/>
      <c r="Z128" s="295"/>
      <c r="AA128" s="171">
        <f t="shared" si="63"/>
        <v>-374.91658856091453</v>
      </c>
      <c r="AB128" s="109">
        <f t="shared" si="64"/>
        <v>0.89585650317752374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2212</v>
      </c>
      <c r="G129" s="120">
        <f t="shared" si="65"/>
        <v>36851.919999999998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3228.9478723519924</v>
      </c>
      <c r="N129" s="105">
        <f t="shared" si="59"/>
        <v>645.78957447039852</v>
      </c>
      <c r="O129" s="107">
        <f t="shared" si="60"/>
        <v>0</v>
      </c>
      <c r="P129" s="108">
        <f t="shared" si="61"/>
        <v>-74.21042552960148</v>
      </c>
      <c r="Q129" s="109">
        <f t="shared" si="62"/>
        <v>0.89692996454222018</v>
      </c>
      <c r="R129" s="303"/>
      <c r="S129" s="46">
        <v>0.83194444444444415</v>
      </c>
      <c r="T129" s="119">
        <v>0.86048611111111084</v>
      </c>
      <c r="U129" s="110">
        <v>14.683333333333284</v>
      </c>
      <c r="V129" s="111">
        <v>41.10317206927396</v>
      </c>
      <c r="W129" s="112"/>
      <c r="X129" s="49"/>
      <c r="Y129" s="294"/>
      <c r="Z129" s="295"/>
      <c r="AA129" s="171">
        <f t="shared" si="63"/>
        <v>-371.05212764800763</v>
      </c>
      <c r="AB129" s="109">
        <f t="shared" si="64"/>
        <v>0.89692996454222007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937</v>
      </c>
      <c r="G130" s="120">
        <f t="shared" si="65"/>
        <v>23453.11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3227.8687436999599</v>
      </c>
      <c r="N130" s="105">
        <f t="shared" si="59"/>
        <v>645.57374873999197</v>
      </c>
      <c r="O130" s="122">
        <f t="shared" si="60"/>
        <v>0</v>
      </c>
      <c r="P130" s="123">
        <f t="shared" si="61"/>
        <v>-74.42625126000803</v>
      </c>
      <c r="Q130" s="124">
        <f t="shared" si="62"/>
        <v>0.89663020658332215</v>
      </c>
      <c r="R130" s="303"/>
      <c r="S130" s="46">
        <v>0.87083333333333302</v>
      </c>
      <c r="T130" s="119">
        <v>0.88292824074074039</v>
      </c>
      <c r="U130" s="110">
        <v>14.899999999999931</v>
      </c>
      <c r="V130" s="111">
        <v>17.417065086592572</v>
      </c>
      <c r="W130" s="112"/>
      <c r="X130" s="115"/>
      <c r="Y130" s="294"/>
      <c r="Z130" s="295"/>
      <c r="AA130" s="171">
        <f t="shared" si="63"/>
        <v>-372.13125630004015</v>
      </c>
      <c r="AB130" s="109">
        <f t="shared" si="64"/>
        <v>0.89663020658332215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955</v>
      </c>
      <c r="G131" s="120">
        <f t="shared" si="65"/>
        <v>15948.5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3226.2838854278293</v>
      </c>
      <c r="N131" s="105">
        <f t="shared" si="59"/>
        <v>1075.4279618092764</v>
      </c>
      <c r="O131" s="122">
        <f t="shared" si="60"/>
        <v>0</v>
      </c>
      <c r="P131" s="123">
        <f t="shared" si="61"/>
        <v>-124.57203819072356</v>
      </c>
      <c r="Q131" s="124">
        <f t="shared" si="62"/>
        <v>0.896189968174397</v>
      </c>
      <c r="R131" s="303"/>
      <c r="S131" s="46">
        <v>0.89305555555555516</v>
      </c>
      <c r="T131" s="119">
        <v>0.90538194444444409</v>
      </c>
      <c r="U131" s="110">
        <v>14.583333333333268</v>
      </c>
      <c r="V131" s="111">
        <v>17.760371385421838</v>
      </c>
      <c r="W131" s="112"/>
      <c r="X131" s="115"/>
      <c r="Y131" s="294"/>
      <c r="Z131" s="295"/>
      <c r="AA131" s="171">
        <f t="shared" si="63"/>
        <v>-373.71611457217068</v>
      </c>
      <c r="AB131" s="109">
        <f t="shared" si="64"/>
        <v>0.896189968174397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1587</v>
      </c>
      <c r="G132" s="120">
        <f t="shared" si="65"/>
        <v>47610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3227.6227022921021</v>
      </c>
      <c r="N132" s="105">
        <f t="shared" si="59"/>
        <v>806.90567557302552</v>
      </c>
      <c r="O132" s="122">
        <f t="shared" si="60"/>
        <v>0</v>
      </c>
      <c r="P132" s="123">
        <f t="shared" si="61"/>
        <v>-93.094324426974481</v>
      </c>
      <c r="Q132" s="124">
        <f t="shared" si="62"/>
        <v>0.89656186174780617</v>
      </c>
      <c r="R132" s="303"/>
      <c r="S132" s="46">
        <v>0.9152777777777773</v>
      </c>
      <c r="T132" s="119">
        <v>0.9357638888888884</v>
      </c>
      <c r="U132" s="110">
        <v>15</v>
      </c>
      <c r="V132" s="111">
        <v>29.501589492594459</v>
      </c>
      <c r="W132" s="125"/>
      <c r="X132" s="126"/>
      <c r="Y132" s="294"/>
      <c r="Z132" s="295"/>
      <c r="AA132" s="171">
        <f t="shared" si="63"/>
        <v>-372.37729770789792</v>
      </c>
      <c r="AB132" s="109">
        <f t="shared" si="64"/>
        <v>0.89656186174780617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1488</v>
      </c>
      <c r="G133" s="120">
        <f t="shared" si="65"/>
        <v>36932.160000000003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3225.9931506730572</v>
      </c>
      <c r="N133" s="105">
        <f t="shared" si="59"/>
        <v>645.19863013461145</v>
      </c>
      <c r="O133" s="122">
        <f t="shared" si="60"/>
        <v>0</v>
      </c>
      <c r="P133" s="123">
        <f t="shared" si="61"/>
        <v>-74.801369865388551</v>
      </c>
      <c r="Q133" s="124">
        <f t="shared" si="62"/>
        <v>0.89610920852029363</v>
      </c>
      <c r="R133" s="303"/>
      <c r="S133" s="46">
        <v>0.94583333333333286</v>
      </c>
      <c r="T133" s="119">
        <v>0.96504629629629579</v>
      </c>
      <c r="U133" s="110">
        <v>14.500000000000028</v>
      </c>
      <c r="V133" s="111">
        <v>27.675198250614081</v>
      </c>
      <c r="W133" s="125"/>
      <c r="X133" s="126"/>
      <c r="Y133" s="294"/>
      <c r="Z133" s="295"/>
      <c r="AA133" s="171">
        <f t="shared" si="63"/>
        <v>-374.00684932694276</v>
      </c>
      <c r="AB133" s="109">
        <f t="shared" si="64"/>
        <v>0.89610920852029363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2531</v>
      </c>
      <c r="G134" s="120">
        <f t="shared" si="65"/>
        <v>46013.58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3225.0834114390855</v>
      </c>
      <c r="N134" s="105">
        <f t="shared" si="59"/>
        <v>1075.0278038130284</v>
      </c>
      <c r="O134" s="122">
        <f t="shared" si="60"/>
        <v>0</v>
      </c>
      <c r="P134" s="123">
        <f t="shared" si="61"/>
        <v>-124.97219618697159</v>
      </c>
      <c r="Q134" s="124">
        <f t="shared" si="62"/>
        <v>0.89585650317752363</v>
      </c>
      <c r="R134" s="303"/>
      <c r="S134" s="46">
        <v>0.97499999999999953</v>
      </c>
      <c r="T134" s="119">
        <v>1.0076967592592587</v>
      </c>
      <c r="U134" s="110">
        <v>15</v>
      </c>
      <c r="V134" s="111">
        <v>47.087154230295575</v>
      </c>
      <c r="W134" s="125"/>
      <c r="X134" s="126"/>
      <c r="Y134" s="294"/>
      <c r="Z134" s="295"/>
      <c r="AA134" s="171">
        <f t="shared" si="63"/>
        <v>-374.91658856091453</v>
      </c>
      <c r="AB134" s="109">
        <f t="shared" si="64"/>
        <v>0.89585650317752374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5781</v>
      </c>
      <c r="G135" s="120">
        <f t="shared" si="65"/>
        <v>96311.46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3228.9478723519924</v>
      </c>
      <c r="N135" s="105">
        <f t="shared" si="59"/>
        <v>645.78957447039852</v>
      </c>
      <c r="O135" s="122">
        <f t="shared" si="60"/>
        <v>0</v>
      </c>
      <c r="P135" s="123">
        <f t="shared" si="61"/>
        <v>-74.21042552960148</v>
      </c>
      <c r="Q135" s="124">
        <f t="shared" si="62"/>
        <v>0.89692996454222018</v>
      </c>
      <c r="R135" s="303"/>
      <c r="S135" s="46">
        <v>1.0180555555555553</v>
      </c>
      <c r="T135" s="119">
        <v>1.0926504629629628</v>
      </c>
      <c r="U135" s="110">
        <v>14.916666666667027</v>
      </c>
      <c r="V135" s="111">
        <v>107.42198812498768</v>
      </c>
      <c r="W135" s="125"/>
      <c r="X135" s="126"/>
      <c r="Y135" s="294"/>
      <c r="Z135" s="295"/>
      <c r="AA135" s="171">
        <f t="shared" si="63"/>
        <v>-371.05212764800763</v>
      </c>
      <c r="AB135" s="109">
        <f t="shared" si="64"/>
        <v>0.89692996454222007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3226.9666276473381</v>
      </c>
      <c r="N140" s="137">
        <f>M140/L140</f>
        <v>774.47199063536107</v>
      </c>
      <c r="O140" s="138">
        <f>L140-I140</f>
        <v>0</v>
      </c>
      <c r="P140" s="139">
        <f>N140-K140</f>
        <v>-89.52800936463882</v>
      </c>
      <c r="Q140" s="140">
        <f>N140/K140</f>
        <v>0.89637961879092731</v>
      </c>
      <c r="R140" s="304"/>
      <c r="S140" s="141">
        <v>0.73958333333333337</v>
      </c>
      <c r="T140" s="142">
        <v>1.0926504629629628</v>
      </c>
      <c r="U140" s="143"/>
      <c r="V140" s="165"/>
      <c r="W140" s="166"/>
      <c r="X140" s="137"/>
      <c r="Y140" s="290"/>
      <c r="Z140" s="291"/>
      <c r="AA140" s="173">
        <f>M140-J140</f>
        <v>-373.0333723526619</v>
      </c>
      <c r="AB140" s="140">
        <f>M140/J140</f>
        <v>0.8963796187909272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44" priority="1" operator="greaterThan">
      <formula>0</formula>
    </cfRule>
  </conditionalFormatting>
  <conditionalFormatting sqref="P5:P140 AA5:AA140">
    <cfRule type="cellIs" dxfId="343" priority="4" operator="lessThan">
      <formula>0</formula>
    </cfRule>
  </conditionalFormatting>
  <conditionalFormatting sqref="Q5:Q140 AB5:AB140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AC5:AC6 R5:R140 AC73:AC78">
    <cfRule type="cellIs" dxfId="340" priority="5" operator="lessThan">
      <formula>0.8</formula>
    </cfRule>
  </conditionalFormatting>
  <conditionalFormatting sqref="AC12:AC20">
    <cfRule type="cellIs" dxfId="339" priority="12" operator="lessThan">
      <formula>0.8</formula>
    </cfRule>
  </conditionalFormatting>
  <conditionalFormatting sqref="AC22">
    <cfRule type="cellIs" dxfId="338" priority="11" operator="lessThan">
      <formula>0.8</formula>
    </cfRule>
  </conditionalFormatting>
  <conditionalFormatting sqref="AC39">
    <cfRule type="cellIs" dxfId="337" priority="7" operator="lessThan">
      <formula>0.8</formula>
    </cfRule>
  </conditionalFormatting>
  <conditionalFormatting sqref="AC56:AC61">
    <cfRule type="cellIs" dxfId="336" priority="6" operator="lessThan">
      <formula>0.8</formula>
    </cfRule>
  </conditionalFormatting>
  <conditionalFormatting sqref="AC90">
    <cfRule type="cellIs" dxfId="335" priority="10" operator="lessThan">
      <formula>0.8</formula>
    </cfRule>
  </conditionalFormatting>
  <conditionalFormatting sqref="AC107">
    <cfRule type="cellIs" dxfId="334" priority="9" operator="lessThan">
      <formula>0.8</formula>
    </cfRule>
  </conditionalFormatting>
  <conditionalFormatting sqref="AC124:AC129">
    <cfRule type="cellIs" dxfId="333" priority="8" operator="lessThan">
      <formula>0.8</formula>
    </cfRule>
  </conditionalFormatting>
  <dataValidations count="1">
    <dataValidation type="list" allowBlank="1" showInputMessage="1" showErrorMessage="1" sqref="Y5:Z140" xr:uid="{40986F17-46D1-459B-8A65-093B098C46C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33D2-48F9-4F91-9144-7093BEBB0CD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X42" sqref="X42"/>
      <selection pane="bottomLeft" activeCell="S32" sqref="S3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68894</v>
      </c>
      <c r="E1" s="87" t="s">
        <v>3</v>
      </c>
      <c r="F1" s="88">
        <f>SUM(G5:G140)</f>
        <v>3055834.4200000009</v>
      </c>
      <c r="G1" s="89" t="s">
        <v>84</v>
      </c>
      <c r="H1" s="90">
        <f>L21+L38+L55+L72+L89+L106+L123+L140</f>
        <v>136.89999999999998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46249</v>
      </c>
      <c r="B2" s="348"/>
      <c r="C2" s="91" t="s">
        <v>40</v>
      </c>
      <c r="D2" s="92">
        <f>AVERAGE(N21,N38,N55,N72,N89,N106,N123,N140)</f>
        <v>200.55615284105059</v>
      </c>
      <c r="E2" s="92" t="s">
        <v>91</v>
      </c>
      <c r="F2" s="93">
        <f>F1/D1</f>
        <v>44.355595842889088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3543</v>
      </c>
      <c r="G5" s="147">
        <f t="shared" ref="G5:G8" si="0">E5*F5</f>
        <v>69797.099999999991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1082.7272881768483</v>
      </c>
      <c r="N5" s="151">
        <f>M5/L5</f>
        <v>83.286714475142176</v>
      </c>
      <c r="O5" s="153">
        <f>L5-I5</f>
        <v>0</v>
      </c>
      <c r="P5" s="154">
        <f>N5-K5</f>
        <v>-9.0209778325501304</v>
      </c>
      <c r="Q5" s="155">
        <f>N5/K5</f>
        <v>0.90227274014737358</v>
      </c>
      <c r="R5" s="302">
        <f>Q21</f>
        <v>0.90230751170928025</v>
      </c>
      <c r="S5" s="156">
        <v>0.25</v>
      </c>
      <c r="T5" s="157">
        <v>0.38634259259259263</v>
      </c>
      <c r="U5" s="158"/>
      <c r="V5" s="159">
        <v>196.33752868458049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-117.27271182315167</v>
      </c>
      <c r="AF5" s="131">
        <f>M5/J5</f>
        <v>0.90227274014737358</v>
      </c>
      <c r="AG5" s="381">
        <f>AF21</f>
        <v>0.90230751170928036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3685</v>
      </c>
      <c r="G6" s="102">
        <f t="shared" si="0"/>
        <v>207944.55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1805.5548219448358</v>
      </c>
      <c r="N6" s="105">
        <f>M6/L6</f>
        <v>75.231450914368153</v>
      </c>
      <c r="O6" s="107">
        <f>L6-I6</f>
        <v>0</v>
      </c>
      <c r="P6" s="108">
        <f>N6-K6</f>
        <v>-8.1018824189651752</v>
      </c>
      <c r="Q6" s="109">
        <f>N6/K6</f>
        <v>0.90277741097241793</v>
      </c>
      <c r="R6" s="303"/>
      <c r="S6" s="46">
        <v>0.38958333333333328</v>
      </c>
      <c r="T6" s="47">
        <v>0.47461805555555547</v>
      </c>
      <c r="U6" s="110">
        <v>4.6666666666665435</v>
      </c>
      <c r="V6" s="111">
        <v>122.45543436994302</v>
      </c>
      <c r="W6" s="112"/>
      <c r="X6" s="115"/>
      <c r="Y6" s="12"/>
      <c r="Z6" s="197"/>
      <c r="AA6" s="294"/>
      <c r="AB6" s="295"/>
      <c r="AC6" s="12">
        <v>2</v>
      </c>
      <c r="AD6" s="197"/>
      <c r="AE6" s="116">
        <f>M6-J6</f>
        <v>-194.44517805516421</v>
      </c>
      <c r="AF6" s="109">
        <f>M6/J6</f>
        <v>0.90277741097241793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470</v>
      </c>
      <c r="G7" s="102">
        <f t="shared" si="0"/>
        <v>36354.5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1803.6216040393488</v>
      </c>
      <c r="N7" s="105">
        <f>M7/L7</f>
        <v>72.144864161573949</v>
      </c>
      <c r="O7" s="107">
        <f>L7-I7</f>
        <v>0</v>
      </c>
      <c r="P7" s="108">
        <f>N7-K7</f>
        <v>-7.855135838426051</v>
      </c>
      <c r="Q7" s="109">
        <f>N7/K7</f>
        <v>0.90181080201967434</v>
      </c>
      <c r="R7" s="303"/>
      <c r="S7" s="46">
        <v>0.47847222222222219</v>
      </c>
      <c r="T7" s="47">
        <v>0.48932870370370368</v>
      </c>
      <c r="U7" s="110">
        <v>5.5500000000000682</v>
      </c>
      <c r="V7" s="111">
        <v>15.635208591893079</v>
      </c>
      <c r="W7" s="112">
        <v>0.48932870370370368</v>
      </c>
      <c r="X7" s="115">
        <v>0.52708333333333324</v>
      </c>
      <c r="Y7" s="12"/>
      <c r="Z7" s="197"/>
      <c r="AA7" s="294"/>
      <c r="AB7" s="295"/>
      <c r="AC7" s="12">
        <v>1</v>
      </c>
      <c r="AD7" s="197"/>
      <c r="AE7" s="116">
        <f>M7-J7</f>
        <v>-196.37839596065123</v>
      </c>
      <c r="AF7" s="109">
        <f>M7/J7</f>
        <v>0.90181080201967434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3045</v>
      </c>
      <c r="G8" s="102">
        <f t="shared" si="0"/>
        <v>181238.40000000002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1804.7103701457854</v>
      </c>
      <c r="N8" s="105">
        <f>M8/L8</f>
        <v>75.196265422741064</v>
      </c>
      <c r="O8" s="107">
        <f>L8-I8</f>
        <v>0</v>
      </c>
      <c r="P8" s="108">
        <f>N8-K8</f>
        <v>-8.1370679105922648</v>
      </c>
      <c r="Q8" s="109">
        <f>N8/K8</f>
        <v>0.90235518507289281</v>
      </c>
      <c r="R8" s="303"/>
      <c r="S8" s="46">
        <v>0.52708333333333324</v>
      </c>
      <c r="T8" s="47">
        <v>0.5973842592592592</v>
      </c>
      <c r="U8" s="110">
        <v>55</v>
      </c>
      <c r="V8" s="111">
        <v>101.23508072114718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-195.28962985421458</v>
      </c>
      <c r="AF8" s="109">
        <f>M8/J8</f>
        <v>0.9023551850728927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1624.1535210767047</v>
      </c>
      <c r="N21" s="137">
        <f t="shared" ref="N21:N27" si="5">M21/L21</f>
        <v>75.542024236125798</v>
      </c>
      <c r="O21" s="138">
        <f t="shared" ref="O21:O27" si="6">L21-I21</f>
        <v>0</v>
      </c>
      <c r="P21" s="139">
        <f t="shared" ref="P21:P27" si="7">N21-K21</f>
        <v>-8.1789059964323485</v>
      </c>
      <c r="Q21" s="140">
        <f t="shared" ref="Q21:Q27" si="8">N21/K21</f>
        <v>0.90230751170928025</v>
      </c>
      <c r="R21" s="304"/>
      <c r="S21" s="141">
        <v>0.25</v>
      </c>
      <c r="T21" s="142">
        <v>0.5973842592592592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7" si="9">M21-J21</f>
        <v>-175.84647892329531</v>
      </c>
      <c r="AF21" s="140">
        <f t="shared" ref="AF21:AF27" si="10">M21/J21</f>
        <v>0.90230751170928036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1832</v>
      </c>
      <c r="G22" s="147">
        <f t="shared" ref="G22:G27" si="11">E22*F22</f>
        <v>66776.400000000009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1895.378342237497</v>
      </c>
      <c r="N22" s="151">
        <f t="shared" si="5"/>
        <v>94.768917111874856</v>
      </c>
      <c r="O22" s="153">
        <f t="shared" si="6"/>
        <v>0</v>
      </c>
      <c r="P22" s="154">
        <f t="shared" si="7"/>
        <v>-10.231082888125144</v>
      </c>
      <c r="Q22" s="155">
        <f t="shared" si="8"/>
        <v>0.9025611153511891</v>
      </c>
      <c r="R22" s="302">
        <f>Q38</f>
        <v>0.90290731778358491</v>
      </c>
      <c r="S22" s="156">
        <v>0.25</v>
      </c>
      <c r="T22" s="157">
        <v>0.29026620370370371</v>
      </c>
      <c r="U22" s="158"/>
      <c r="V22" s="159">
        <v>57.993698435025529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-204.62165776250299</v>
      </c>
      <c r="AF22" s="155">
        <f t="shared" si="10"/>
        <v>0.9025611153511891</v>
      </c>
      <c r="AG22" s="374">
        <f>AF38</f>
        <v>0.91096899026379541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1108</v>
      </c>
      <c r="G23" s="102">
        <f t="shared" si="11"/>
        <v>38547.32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1807.5279954925197</v>
      </c>
      <c r="N23" s="105">
        <f t="shared" si="5"/>
        <v>164.32072686295635</v>
      </c>
      <c r="O23" s="107">
        <f t="shared" si="6"/>
        <v>0</v>
      </c>
      <c r="P23" s="108">
        <f t="shared" si="7"/>
        <v>-17.497454955225464</v>
      </c>
      <c r="Q23" s="109">
        <f t="shared" si="8"/>
        <v>0.90376399774625993</v>
      </c>
      <c r="R23" s="303"/>
      <c r="S23" s="46">
        <v>0.29305555555555551</v>
      </c>
      <c r="T23" s="47">
        <v>0.31858796296296293</v>
      </c>
      <c r="U23" s="110">
        <v>5</v>
      </c>
      <c r="V23" s="111">
        <v>36.779513327474277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-192.47200450748028</v>
      </c>
      <c r="AF23" s="109">
        <f t="shared" si="10"/>
        <v>0.90376399774625982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947</v>
      </c>
      <c r="G24" s="102">
        <f t="shared" si="11"/>
        <v>48713.68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1804.9709154418092</v>
      </c>
      <c r="N24" s="105">
        <f t="shared" si="5"/>
        <v>94.998469233779431</v>
      </c>
      <c r="O24" s="107">
        <f t="shared" si="6"/>
        <v>0</v>
      </c>
      <c r="P24" s="108">
        <f t="shared" si="7"/>
        <v>-10.264688660957404</v>
      </c>
      <c r="Q24" s="109">
        <f t="shared" si="8"/>
        <v>0.9024854577209046</v>
      </c>
      <c r="R24" s="303"/>
      <c r="S24" s="46">
        <v>0.32222222222222219</v>
      </c>
      <c r="T24" s="47">
        <v>0.34407407407407403</v>
      </c>
      <c r="U24" s="110">
        <v>5.2333333333333254</v>
      </c>
      <c r="V24" s="111">
        <v>31.479731619992318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-195.02908455819079</v>
      </c>
      <c r="AF24" s="109">
        <f t="shared" si="10"/>
        <v>0.9024854577209046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1560</v>
      </c>
      <c r="G25" s="102">
        <f t="shared" si="11"/>
        <v>67516.800000000003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1623.7049246155495</v>
      </c>
      <c r="N25" s="105">
        <f t="shared" si="5"/>
        <v>77.319282124549972</v>
      </c>
      <c r="O25" s="107">
        <f t="shared" si="6"/>
        <v>0</v>
      </c>
      <c r="P25" s="108">
        <f t="shared" si="7"/>
        <v>-8.3950035897357367</v>
      </c>
      <c r="Q25" s="109">
        <f t="shared" si="8"/>
        <v>0.90205829145308303</v>
      </c>
      <c r="R25" s="303"/>
      <c r="S25" s="46">
        <v>0.34722222222222215</v>
      </c>
      <c r="T25" s="47">
        <v>0.38724537037037032</v>
      </c>
      <c r="U25" s="110">
        <v>4.5333333333332959</v>
      </c>
      <c r="V25" s="111">
        <v>57.64594205573529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-176.29507538445046</v>
      </c>
      <c r="AF25" s="109">
        <f t="shared" si="10"/>
        <v>0.90205829145308303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2519</v>
      </c>
      <c r="G26" s="102">
        <f t="shared" si="11"/>
        <v>153885.71000000002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1801.9796932755728</v>
      </c>
      <c r="N26" s="105">
        <f t="shared" si="5"/>
        <v>90.098984663778637</v>
      </c>
      <c r="O26" s="107">
        <f t="shared" si="6"/>
        <v>0</v>
      </c>
      <c r="P26" s="108">
        <f t="shared" si="7"/>
        <v>-9.9010153362213629</v>
      </c>
      <c r="Q26" s="109">
        <f t="shared" si="8"/>
        <v>0.90098984663778636</v>
      </c>
      <c r="R26" s="303"/>
      <c r="S26" s="46">
        <v>0.39027777777777772</v>
      </c>
      <c r="T26" s="47">
        <v>0.44851851851851848</v>
      </c>
      <c r="U26" s="110">
        <v>5</v>
      </c>
      <c r="V26" s="111">
        <v>83.874419098066099</v>
      </c>
      <c r="W26" s="112">
        <v>0.44851851851851848</v>
      </c>
      <c r="X26" s="115">
        <v>0.48611111111111105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-198.0203067244272</v>
      </c>
      <c r="AF26" s="109">
        <f t="shared" si="10"/>
        <v>0.90098984663778636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1738</v>
      </c>
      <c r="G27" s="120">
        <f t="shared" si="11"/>
        <v>52087.86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0.48611111111111105</v>
      </c>
      <c r="T27" s="119">
        <v>0.51368055555555547</v>
      </c>
      <c r="U27" s="110">
        <v>55</v>
      </c>
      <c r="V27" s="111">
        <v>39.700992056228721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1926.6994144079272</v>
      </c>
      <c r="N38" s="137">
        <f t="shared" ref="N38:N43" si="16">M38/L38</f>
        <v>102.30262377387224</v>
      </c>
      <c r="O38" s="138">
        <f t="shared" ref="O38:O43" si="17">L38-I38</f>
        <v>0.1666666666666643</v>
      </c>
      <c r="P38" s="139">
        <f t="shared" ref="P38:P43" si="18">N38-K38</f>
        <v>-11.000947654699175</v>
      </c>
      <c r="Q38" s="140">
        <f t="shared" ref="Q38:Q43" si="19">N38/K38</f>
        <v>0.90290731778358491</v>
      </c>
      <c r="R38" s="304"/>
      <c r="S38" s="141">
        <v>0.25</v>
      </c>
      <c r="T38" s="142">
        <v>0.51368055555555547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3" si="20">M38-J38</f>
        <v>-188.30058559207282</v>
      </c>
      <c r="AF38" s="140">
        <f t="shared" ref="AF38:AF43" si="21">M38/J38</f>
        <v>0.91096899026379541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2546</v>
      </c>
      <c r="G39" s="147">
        <f t="shared" ref="G39:G43" si="22">E39*F39</f>
        <v>136872.95999999999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1802.3482139012253</v>
      </c>
      <c r="N39" s="151">
        <f t="shared" si="16"/>
        <v>90.117410695061267</v>
      </c>
      <c r="O39" s="153">
        <f t="shared" si="17"/>
        <v>0</v>
      </c>
      <c r="P39" s="154">
        <f t="shared" si="18"/>
        <v>-9.8825893049387332</v>
      </c>
      <c r="Q39" s="155">
        <f t="shared" si="19"/>
        <v>0.90117410695061262</v>
      </c>
      <c r="R39" s="302">
        <f>Q55</f>
        <v>0.90111698521599404</v>
      </c>
      <c r="S39" s="156">
        <v>0.25</v>
      </c>
      <c r="T39" s="157">
        <v>0.30885416666666665</v>
      </c>
      <c r="U39" s="158"/>
      <c r="V39" s="159">
        <v>84.756096974927701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-197.65178609877466</v>
      </c>
      <c r="AF39" s="155">
        <f t="shared" si="21"/>
        <v>0.90117410695061262</v>
      </c>
      <c r="AG39" s="307">
        <f>AF55</f>
        <v>0.90111698521599404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2138</v>
      </c>
      <c r="G40" s="102">
        <f t="shared" si="22"/>
        <v>152973.9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1801.0138067243458</v>
      </c>
      <c r="N40" s="105">
        <f t="shared" si="16"/>
        <v>81.864263942015725</v>
      </c>
      <c r="O40" s="107">
        <f t="shared" si="17"/>
        <v>0</v>
      </c>
      <c r="P40" s="108">
        <f t="shared" si="18"/>
        <v>-9.0448269670751813</v>
      </c>
      <c r="Q40" s="109">
        <f t="shared" si="19"/>
        <v>0.90050690336217298</v>
      </c>
      <c r="R40" s="303"/>
      <c r="S40" s="46">
        <v>0.31180555555555556</v>
      </c>
      <c r="T40" s="47">
        <v>0.36126157407407405</v>
      </c>
      <c r="U40" s="110">
        <v>5</v>
      </c>
      <c r="V40" s="111">
        <v>71.226550024796055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-198.98619327565416</v>
      </c>
      <c r="AF40" s="109">
        <f t="shared" si="21"/>
        <v>0.90050690336217287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1416</v>
      </c>
      <c r="G41" s="102">
        <f t="shared" si="22"/>
        <v>90510.720000000001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1804.1665741879888</v>
      </c>
      <c r="N41" s="105">
        <f t="shared" si="16"/>
        <v>75.17360725783287</v>
      </c>
      <c r="O41" s="107">
        <f t="shared" si="17"/>
        <v>0</v>
      </c>
      <c r="P41" s="108">
        <f t="shared" si="18"/>
        <v>-8.1597260755004584</v>
      </c>
      <c r="Q41" s="109">
        <f t="shared" si="19"/>
        <v>0.90208328709399455</v>
      </c>
      <c r="R41" s="303"/>
      <c r="S41" s="46">
        <v>0.36527777777777776</v>
      </c>
      <c r="T41" s="47">
        <v>0.397974537037037</v>
      </c>
      <c r="U41" s="110">
        <v>5.7833333333333314</v>
      </c>
      <c r="V41" s="111">
        <v>47.090995485402125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-195.83342581201123</v>
      </c>
      <c r="AF41" s="109">
        <f t="shared" si="21"/>
        <v>0.90208328709399443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2007</v>
      </c>
      <c r="G42" s="102">
        <f t="shared" si="22"/>
        <v>119496.78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1802.3796769384903</v>
      </c>
      <c r="N42" s="105">
        <f t="shared" si="16"/>
        <v>78.364333779934356</v>
      </c>
      <c r="O42" s="107">
        <f t="shared" si="17"/>
        <v>0</v>
      </c>
      <c r="P42" s="108">
        <f t="shared" si="18"/>
        <v>-8.5921879591960817</v>
      </c>
      <c r="Q42" s="109">
        <f t="shared" si="19"/>
        <v>0.90118983846924505</v>
      </c>
      <c r="R42" s="303"/>
      <c r="S42" s="46">
        <v>0.40208333333333329</v>
      </c>
      <c r="T42" s="47">
        <v>0.44847222222222216</v>
      </c>
      <c r="U42" s="110">
        <v>5.916666666666659</v>
      </c>
      <c r="V42" s="111">
        <v>66.81167211369393</v>
      </c>
      <c r="W42" s="112">
        <v>0.44847222222222216</v>
      </c>
      <c r="X42" s="115">
        <v>0.48680555555555549</v>
      </c>
      <c r="Y42" s="12"/>
      <c r="Z42" s="197"/>
      <c r="AA42" s="294"/>
      <c r="AB42" s="295"/>
      <c r="AC42" s="12">
        <v>1</v>
      </c>
      <c r="AD42" s="197"/>
      <c r="AE42" s="116">
        <f t="shared" si="20"/>
        <v>-197.62032306150968</v>
      </c>
      <c r="AF42" s="109">
        <f t="shared" si="21"/>
        <v>0.90118983846924516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2624</v>
      </c>
      <c r="G43" s="102">
        <f t="shared" si="22"/>
        <v>153950.08000000002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1801.261580407891</v>
      </c>
      <c r="N43" s="105">
        <f t="shared" si="16"/>
        <v>78.315720887299605</v>
      </c>
      <c r="O43" s="107">
        <f t="shared" si="17"/>
        <v>0</v>
      </c>
      <c r="P43" s="108">
        <f t="shared" si="18"/>
        <v>-8.6408008518308321</v>
      </c>
      <c r="Q43" s="109">
        <f t="shared" si="19"/>
        <v>0.90063079020394543</v>
      </c>
      <c r="R43" s="303"/>
      <c r="S43" s="46">
        <v>0.48680555555555549</v>
      </c>
      <c r="T43" s="47">
        <v>0.54749999999999999</v>
      </c>
      <c r="U43" s="110">
        <v>55.199999999999996</v>
      </c>
      <c r="V43" s="111">
        <v>87.405406140038878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-198.73841959210904</v>
      </c>
      <c r="AF43" s="109">
        <f t="shared" si="21"/>
        <v>0.90063079020394543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1802.2339704319882</v>
      </c>
      <c r="N55" s="137">
        <f t="shared" ref="N55:N63" si="26">M55/L55</f>
        <v>80.456873679999475</v>
      </c>
      <c r="O55" s="138">
        <f t="shared" ref="O55:O63" si="27">L55-I55</f>
        <v>0</v>
      </c>
      <c r="P55" s="139">
        <f t="shared" ref="P55:P63" si="28">N55-K55</f>
        <v>-8.8288406057148165</v>
      </c>
      <c r="Q55" s="140">
        <f t="shared" ref="Q55:Q63" si="29">N55/K55</f>
        <v>0.90111698521599404</v>
      </c>
      <c r="R55" s="304"/>
      <c r="S55" s="141">
        <v>0.25</v>
      </c>
      <c r="T55" s="142">
        <v>0.54749999999999999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8</v>
      </c>
      <c r="AD55" s="190">
        <f>SUM(AD39:AD54)</f>
        <v>0</v>
      </c>
      <c r="AE55" s="167">
        <f t="shared" ref="AE55:AE63" si="30">M55-J55</f>
        <v>-197.76602956801185</v>
      </c>
      <c r="AF55" s="140">
        <f t="shared" ref="AF55:AF63" si="31">M55/J55</f>
        <v>0.90111698521599404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1944</v>
      </c>
      <c r="G56" s="147">
        <f t="shared" ref="G56:G63" si="32">E56*F56</f>
        <v>56103.839999999997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3191.5236154694435</v>
      </c>
      <c r="N56" s="151">
        <f t="shared" si="26"/>
        <v>167.97492712997072</v>
      </c>
      <c r="O56" s="153">
        <f t="shared" si="27"/>
        <v>0</v>
      </c>
      <c r="P56" s="154">
        <f t="shared" si="28"/>
        <v>-21.498757080555606</v>
      </c>
      <c r="Q56" s="155">
        <f t="shared" si="29"/>
        <v>0.88653433763040101</v>
      </c>
      <c r="R56" s="302">
        <f>Q72</f>
        <v>0.8996040122754958</v>
      </c>
      <c r="S56" s="156">
        <v>0.25</v>
      </c>
      <c r="T56" s="157">
        <v>0.27537037037037038</v>
      </c>
      <c r="U56" s="158"/>
      <c r="V56" s="159">
        <v>36.546807748700722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-408.47638453055652</v>
      </c>
      <c r="AF56" s="155">
        <f t="shared" si="31"/>
        <v>0.88653433763040101</v>
      </c>
      <c r="AG56" s="307">
        <f>AF72</f>
        <v>0.89960401227549569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2271</v>
      </c>
      <c r="G57" s="102">
        <f t="shared" si="32"/>
        <v>81506.19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3191.6685019278907</v>
      </c>
      <c r="N57" s="105">
        <f t="shared" si="26"/>
        <v>167.98255273304687</v>
      </c>
      <c r="O57" s="107">
        <f t="shared" si="27"/>
        <v>0</v>
      </c>
      <c r="P57" s="108">
        <f t="shared" si="28"/>
        <v>-21.491131477479456</v>
      </c>
      <c r="Q57" s="109">
        <f t="shared" si="29"/>
        <v>0.88657458386885846</v>
      </c>
      <c r="R57" s="303"/>
      <c r="S57" s="46">
        <v>0.27847222222222223</v>
      </c>
      <c r="T57" s="47">
        <v>0.30811342592592594</v>
      </c>
      <c r="U57" s="110">
        <v>5</v>
      </c>
      <c r="V57" s="111">
        <v>42.692403649593842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-408.3314980721093</v>
      </c>
      <c r="AF57" s="109">
        <f t="shared" si="31"/>
        <v>0.88657458386885857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1976</v>
      </c>
      <c r="G58" s="102">
        <f t="shared" si="32"/>
        <v>72578.48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3192.5892727716182</v>
      </c>
      <c r="N58" s="105">
        <f t="shared" si="26"/>
        <v>152.0280606081723</v>
      </c>
      <c r="O58" s="107">
        <f t="shared" si="27"/>
        <v>0</v>
      </c>
      <c r="P58" s="108">
        <f t="shared" si="28"/>
        <v>-19.40051082039912</v>
      </c>
      <c r="Q58" s="109">
        <f t="shared" si="29"/>
        <v>0.88683035354767181</v>
      </c>
      <c r="R58" s="303"/>
      <c r="S58" s="46">
        <v>0.31180555555555556</v>
      </c>
      <c r="T58" s="47">
        <v>0.33759259259259261</v>
      </c>
      <c r="U58" s="110">
        <v>5.3166666666666451</v>
      </c>
      <c r="V58" s="111">
        <v>37.136001492942803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-407.4107272283818</v>
      </c>
      <c r="AF58" s="109">
        <f t="shared" si="31"/>
        <v>0.8868303535476717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1229</v>
      </c>
      <c r="G59" s="102">
        <f t="shared" si="32"/>
        <v>54026.840000000004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3268.4370040511476</v>
      </c>
      <c r="N59" s="105">
        <f t="shared" si="26"/>
        <v>136.18487516879782</v>
      </c>
      <c r="O59" s="107">
        <f t="shared" si="27"/>
        <v>0</v>
      </c>
      <c r="P59" s="108">
        <f t="shared" si="28"/>
        <v>-13.815124831202183</v>
      </c>
      <c r="Q59" s="109">
        <f t="shared" si="29"/>
        <v>0.90789916779198543</v>
      </c>
      <c r="R59" s="303"/>
      <c r="S59" s="46">
        <v>0.34097222222222223</v>
      </c>
      <c r="T59" s="47">
        <v>0.35663194444444446</v>
      </c>
      <c r="U59" s="110">
        <v>4.8666666666666547</v>
      </c>
      <c r="V59" s="111">
        <v>22.561242547615596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-331.5629959488524</v>
      </c>
      <c r="AF59" s="199">
        <f t="shared" si="31"/>
        <v>0.90789916779198543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894</v>
      </c>
      <c r="G60" s="102">
        <f t="shared" si="32"/>
        <v>41955.42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3264.5042866123495</v>
      </c>
      <c r="N60" s="105">
        <f t="shared" si="26"/>
        <v>136.02101194218122</v>
      </c>
      <c r="O60" s="107">
        <f t="shared" si="27"/>
        <v>0</v>
      </c>
      <c r="P60" s="108">
        <f t="shared" si="28"/>
        <v>-13.978988057818782</v>
      </c>
      <c r="Q60" s="109">
        <f t="shared" si="29"/>
        <v>0.90680674628120816</v>
      </c>
      <c r="R60" s="303"/>
      <c r="S60" s="46">
        <v>0.35972222222222222</v>
      </c>
      <c r="T60" s="47">
        <v>0.37112268518518521</v>
      </c>
      <c r="U60" s="110">
        <v>5</v>
      </c>
      <c r="V60" s="111">
        <v>16.431284902879835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-335.49571338765054</v>
      </c>
      <c r="AF60" s="199">
        <f t="shared" si="31"/>
        <v>0.90680674628120816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3213</v>
      </c>
      <c r="G61" s="120">
        <f t="shared" si="32"/>
        <v>118013.48999999999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3261.8967104351827</v>
      </c>
      <c r="N61" s="105">
        <f t="shared" si="26"/>
        <v>163.09483552175914</v>
      </c>
      <c r="O61" s="107">
        <f t="shared" si="27"/>
        <v>0</v>
      </c>
      <c r="P61" s="108">
        <f t="shared" si="28"/>
        <v>-16.905164478240863</v>
      </c>
      <c r="Q61" s="109">
        <f t="shared" si="29"/>
        <v>0.90608241956532853</v>
      </c>
      <c r="R61" s="303"/>
      <c r="S61" s="46">
        <v>0.37430555555555556</v>
      </c>
      <c r="T61" s="119">
        <v>0.4153472222222222</v>
      </c>
      <c r="U61" s="110">
        <v>4.5833333333333037</v>
      </c>
      <c r="V61" s="111">
        <v>59.100583836169491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-338.10328956481726</v>
      </c>
      <c r="AF61" s="199">
        <f t="shared" si="31"/>
        <v>0.90608241956532853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4836</v>
      </c>
      <c r="G62" s="120">
        <f t="shared" si="32"/>
        <v>186089.28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3269.4041222106412</v>
      </c>
      <c r="N62" s="105">
        <f t="shared" si="26"/>
        <v>163.47020611053205</v>
      </c>
      <c r="O62" s="122">
        <f t="shared" si="27"/>
        <v>0</v>
      </c>
      <c r="P62" s="123">
        <f t="shared" si="28"/>
        <v>-16.529793889467953</v>
      </c>
      <c r="Q62" s="124">
        <f t="shared" si="29"/>
        <v>0.90816781172517802</v>
      </c>
      <c r="R62" s="303"/>
      <c r="S62" s="46">
        <v>0.41944444444444445</v>
      </c>
      <c r="T62" s="119">
        <v>0.48107638888888893</v>
      </c>
      <c r="U62" s="110">
        <v>5.900000000000043</v>
      </c>
      <c r="V62" s="111">
        <v>88.750117499639458</v>
      </c>
      <c r="W62" s="112">
        <v>0.48107638888888893</v>
      </c>
      <c r="X62" s="115">
        <v>0.51874999999999993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-330.59587778935884</v>
      </c>
      <c r="AF62" s="199">
        <f t="shared" si="31"/>
        <v>0.90816781172517813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6249</v>
      </c>
      <c r="G63" s="120">
        <f t="shared" si="32"/>
        <v>236212.19999999998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3268.5720400560035</v>
      </c>
      <c r="N63" s="105">
        <f t="shared" si="26"/>
        <v>155.64628762171446</v>
      </c>
      <c r="O63" s="122">
        <f t="shared" si="27"/>
        <v>0</v>
      </c>
      <c r="P63" s="123">
        <f t="shared" si="28"/>
        <v>-15.782283806856952</v>
      </c>
      <c r="Q63" s="124">
        <f t="shared" si="29"/>
        <v>0.90793667779333442</v>
      </c>
      <c r="R63" s="303"/>
      <c r="S63" s="46">
        <v>0.51874999999999993</v>
      </c>
      <c r="T63" s="119">
        <v>0.59840277777777773</v>
      </c>
      <c r="U63" s="110">
        <v>55</v>
      </c>
      <c r="V63" s="111">
        <v>114.71064287558912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-331.42795994399648</v>
      </c>
      <c r="AF63" s="199">
        <f t="shared" si="31"/>
        <v>0.90793667779333431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4" si="36">J72/I72</f>
        <v>171.42857142857142</v>
      </c>
      <c r="L72" s="135">
        <f t="shared" ref="L72:M72" si="37">AVERAGE(L56:L71)</f>
        <v>21</v>
      </c>
      <c r="M72" s="136">
        <f t="shared" si="37"/>
        <v>3238.5744441917846</v>
      </c>
      <c r="N72" s="137">
        <f>M72/L72</f>
        <v>154.21783067579926</v>
      </c>
      <c r="O72" s="138">
        <f>L72-I72</f>
        <v>0</v>
      </c>
      <c r="P72" s="139">
        <f>N72-K72</f>
        <v>-17.210740752772153</v>
      </c>
      <c r="Q72" s="140">
        <f>N72/K72</f>
        <v>0.8996040122754958</v>
      </c>
      <c r="R72" s="304"/>
      <c r="S72" s="141">
        <v>0.25</v>
      </c>
      <c r="T72" s="142">
        <v>0.59840277777777773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-361.42555580821545</v>
      </c>
      <c r="AF72" s="140">
        <f>M72/J72</f>
        <v>0.89960401227549569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899</v>
      </c>
      <c r="G73" s="120">
        <f t="shared" ref="G73:G74" si="38">E73*F73</f>
        <v>21171.45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2257.9414425921823</v>
      </c>
      <c r="N73" s="105">
        <f>M73/L73</f>
        <v>376.32357376536373</v>
      </c>
      <c r="O73" s="107">
        <f>L73-I73</f>
        <v>0</v>
      </c>
      <c r="P73" s="108">
        <f>N73-K73</f>
        <v>-40.343092901302953</v>
      </c>
      <c r="Q73" s="109">
        <f>N73/K73</f>
        <v>0.90317657703687293</v>
      </c>
      <c r="R73" s="302">
        <f>Q89</f>
        <v>0.9053833287869566</v>
      </c>
      <c r="S73" s="46">
        <v>0.37222222222222218</v>
      </c>
      <c r="T73" s="119">
        <v>0.38880787037037035</v>
      </c>
      <c r="U73" s="110">
        <v>5.1333333333333098</v>
      </c>
      <c r="V73" s="111">
        <v>23.889016332538421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-242.05855740781772</v>
      </c>
      <c r="AF73" s="155">
        <f>M73/J73</f>
        <v>0.90317657703687293</v>
      </c>
      <c r="AG73" s="307">
        <f>AF89</f>
        <v>0.9053833287869566</v>
      </c>
    </row>
    <row r="74" spans="1:33" ht="15.75" customHeight="1">
      <c r="A74" s="311"/>
      <c r="B74" s="99" t="s">
        <v>192</v>
      </c>
      <c r="C74" s="292" t="s">
        <v>219</v>
      </c>
      <c r="D74" s="293"/>
      <c r="E74" s="100">
        <v>27.05</v>
      </c>
      <c r="F74" s="101">
        <v>677</v>
      </c>
      <c r="G74" s="120">
        <f t="shared" si="38"/>
        <v>18312.850000000002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5</v>
      </c>
      <c r="M74" s="104">
        <f>F74/V74*60</f>
        <v>2968.8365144949184</v>
      </c>
      <c r="N74" s="105">
        <f>M74/L74</f>
        <v>593.76730289898364</v>
      </c>
      <c r="O74" s="122">
        <f>L74-I74</f>
        <v>0</v>
      </c>
      <c r="P74" s="123">
        <f>N74-K74</f>
        <v>-60.832697101016379</v>
      </c>
      <c r="Q74" s="124">
        <f>N74/K74</f>
        <v>0.90706890146499175</v>
      </c>
      <c r="R74" s="303"/>
      <c r="S74" s="46">
        <v>0.39166666666666661</v>
      </c>
      <c r="T74" s="119">
        <v>0.40115740740740735</v>
      </c>
      <c r="U74" s="110">
        <v>5</v>
      </c>
      <c r="V74" s="111">
        <v>13.682127594995102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-304.16348550508155</v>
      </c>
      <c r="AF74" s="109">
        <f>M74/J74</f>
        <v>0.90706890146499186</v>
      </c>
      <c r="AG74" s="308"/>
    </row>
    <row r="75" spans="1:33" ht="15.75" customHeight="1">
      <c r="A75" s="311"/>
      <c r="B75" s="99"/>
      <c r="C75" s="292"/>
      <c r="D75" s="293"/>
      <c r="E75" s="100"/>
      <c r="F75" s="101"/>
      <c r="G75" s="102"/>
      <c r="H75" s="26"/>
      <c r="I75" s="103"/>
      <c r="J75" s="104"/>
      <c r="K75" s="105"/>
      <c r="L75" s="106"/>
      <c r="M75" s="104"/>
      <c r="N75" s="105"/>
      <c r="O75" s="107"/>
      <c r="P75" s="108"/>
      <c r="Q75" s="109"/>
      <c r="R75" s="303"/>
      <c r="S75" s="46"/>
      <c r="T75" s="47"/>
      <c r="U75" s="110"/>
      <c r="V75" s="111"/>
      <c r="W75" s="112"/>
      <c r="X75" s="115"/>
      <c r="Y75" s="12"/>
      <c r="Z75" s="197"/>
      <c r="AA75" s="294"/>
      <c r="AB75" s="295"/>
      <c r="AC75" s="12"/>
      <c r="AD75" s="197"/>
      <c r="AE75" s="116"/>
      <c r="AF75" s="109"/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5.5</v>
      </c>
      <c r="J89" s="136">
        <f t="shared" si="39"/>
        <v>2886.5</v>
      </c>
      <c r="K89" s="137">
        <f t="shared" ref="K89" si="40">J89/I89</f>
        <v>524.81818181818187</v>
      </c>
      <c r="L89" s="135">
        <f t="shared" ref="L89:M89" si="41">AVERAGE(L73:L88)</f>
        <v>5.5</v>
      </c>
      <c r="M89" s="136">
        <f t="shared" si="41"/>
        <v>2613.3889785435504</v>
      </c>
      <c r="N89" s="137">
        <f>M89/L89</f>
        <v>475.16163246246373</v>
      </c>
      <c r="O89" s="138">
        <f>L89-I89</f>
        <v>0</v>
      </c>
      <c r="P89" s="139">
        <f>N89-K89</f>
        <v>-49.656549355718141</v>
      </c>
      <c r="Q89" s="140">
        <f>N89/K89</f>
        <v>0.9053833287869566</v>
      </c>
      <c r="R89" s="304"/>
      <c r="S89" s="141">
        <v>0.25</v>
      </c>
      <c r="T89" s="142">
        <v>0.40115740740740735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-273.11102145644963</v>
      </c>
      <c r="AF89" s="140">
        <f>M89/J89</f>
        <v>0.9053833287869566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1806</v>
      </c>
      <c r="G90" s="147">
        <f t="shared" ref="G90:G91" si="42">E90*F90</f>
        <v>28011.06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3251.3506607932118</v>
      </c>
      <c r="N90" s="151">
        <f>M90/L90</f>
        <v>541.89177679886859</v>
      </c>
      <c r="O90" s="153">
        <f>L90-I90</f>
        <v>0</v>
      </c>
      <c r="P90" s="154">
        <f>N90-K90</f>
        <v>-58.108223201131409</v>
      </c>
      <c r="Q90" s="155">
        <f>N90/K90</f>
        <v>0.90315296133144762</v>
      </c>
      <c r="R90" s="302">
        <f>Q106</f>
        <v>0.90297500815785325</v>
      </c>
      <c r="S90" s="156">
        <v>0.25</v>
      </c>
      <c r="T90" s="157">
        <v>0.2731365740740741</v>
      </c>
      <c r="U90" s="158"/>
      <c r="V90" s="159">
        <v>33.327687876509785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-348.64933920678823</v>
      </c>
      <c r="AF90" s="155">
        <f>M90/J90</f>
        <v>0.90315296133144773</v>
      </c>
      <c r="AG90" s="307">
        <f>AF106</f>
        <v>0.90297500815785325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1842</v>
      </c>
      <c r="G91" s="102">
        <f t="shared" si="42"/>
        <v>27648.42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3250.0693979433308</v>
      </c>
      <c r="N91" s="105">
        <f>M91/L91</f>
        <v>541.6782329905551</v>
      </c>
      <c r="O91" s="107">
        <f>L91-I91</f>
        <v>0</v>
      </c>
      <c r="P91" s="108">
        <f>N91-K91</f>
        <v>-58.321767009444898</v>
      </c>
      <c r="Q91" s="109">
        <f>N91/K91</f>
        <v>0.90279705498425855</v>
      </c>
      <c r="R91" s="303"/>
      <c r="S91" s="46">
        <v>0.27708333333333329</v>
      </c>
      <c r="T91" s="47">
        <v>0.30069444444444438</v>
      </c>
      <c r="U91" s="110">
        <v>5.6833333333332359</v>
      </c>
      <c r="V91" s="111">
        <v>34.005427721001254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-349.93060205666916</v>
      </c>
      <c r="AF91" s="109">
        <f>M91/J91</f>
        <v>0.90279705498425855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3250.7100293682715</v>
      </c>
      <c r="N106" s="137">
        <f>M106/L106</f>
        <v>541.78500489471196</v>
      </c>
      <c r="O106" s="138">
        <f>L106-I106</f>
        <v>0</v>
      </c>
      <c r="P106" s="139">
        <f>N106-K106</f>
        <v>-58.21499510528804</v>
      </c>
      <c r="Q106" s="140">
        <f>N106/K106</f>
        <v>0.90297500815785325</v>
      </c>
      <c r="R106" s="304"/>
      <c r="S106" s="141">
        <v>0.25</v>
      </c>
      <c r="T106" s="142">
        <v>0.30069444444444438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-349.28997063172847</v>
      </c>
      <c r="AF106" s="140">
        <f>M106/J106</f>
        <v>0.90297500815785325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1497</v>
      </c>
      <c r="G107" s="147">
        <f t="shared" ref="G107:G109" si="46">E107*F107</f>
        <v>87080.49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1801.4000000000003</v>
      </c>
      <c r="N107" s="151">
        <f>M107/L107</f>
        <v>105.96470588235296</v>
      </c>
      <c r="O107" s="153">
        <f>L107-I107</f>
        <v>-1</v>
      </c>
      <c r="P107" s="154">
        <f>N107-K107</f>
        <v>-5.1464052287581552</v>
      </c>
      <c r="Q107" s="155">
        <f>N107/K107</f>
        <v>0.95368235294117665</v>
      </c>
      <c r="R107" s="302">
        <f>Q123</f>
        <v>0.94909226190476204</v>
      </c>
      <c r="S107" s="156">
        <v>0.70833333333333337</v>
      </c>
      <c r="T107" s="157">
        <v>0.7429513888888889</v>
      </c>
      <c r="U107" s="158"/>
      <c r="V107" s="159">
        <v>49.861219051848558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-198.59999999999968</v>
      </c>
      <c r="AF107" s="155">
        <f>M107/J107</f>
        <v>0.90070000000000017</v>
      </c>
      <c r="AG107" s="307">
        <f>AF123</f>
        <v>0.90083333333333349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1491</v>
      </c>
      <c r="G108" s="102">
        <f t="shared" si="46"/>
        <v>75548.97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0.74583333333333335</v>
      </c>
      <c r="T108" s="47">
        <v>0.78030092592592593</v>
      </c>
      <c r="U108" s="110">
        <v>5</v>
      </c>
      <c r="V108" s="111">
        <v>49.644839067702556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1464</v>
      </c>
      <c r="G109" s="102">
        <f t="shared" si="46"/>
        <v>83887.2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1801.6000000000004</v>
      </c>
      <c r="N109" s="105">
        <f>M109/L109</f>
        <v>90.080000000000013</v>
      </c>
      <c r="O109" s="107">
        <f>L109-I109</f>
        <v>-1</v>
      </c>
      <c r="P109" s="108">
        <f>N109-K109</f>
        <v>-5.1580952380952283</v>
      </c>
      <c r="Q109" s="109">
        <f>N109/K109</f>
        <v>0.94584000000000013</v>
      </c>
      <c r="R109" s="303"/>
      <c r="S109" s="46">
        <v>0.78402777777777777</v>
      </c>
      <c r="T109" s="47">
        <v>0.8178819444444444</v>
      </c>
      <c r="U109" s="110">
        <v>5.3666666666666529</v>
      </c>
      <c r="V109" s="111">
        <v>48.756660746003547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-198.39999999999964</v>
      </c>
      <c r="AF109" s="109">
        <f>M109/J109</f>
        <v>0.90080000000000016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1801.666666666667</v>
      </c>
      <c r="N123" s="137">
        <f>M123/L123</f>
        <v>96.517857142857153</v>
      </c>
      <c r="O123" s="138">
        <f>L123-I123</f>
        <v>-1</v>
      </c>
      <c r="P123" s="139">
        <f>N123-K123</f>
        <v>-5.1770581113801342</v>
      </c>
      <c r="Q123" s="140">
        <f>N123/K123</f>
        <v>0.94909226190476204</v>
      </c>
      <c r="R123" s="304"/>
      <c r="S123" s="141">
        <v>0.70833333333333337</v>
      </c>
      <c r="T123" s="142">
        <v>0.8178819444444444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-198.33333333333303</v>
      </c>
      <c r="AF123" s="140">
        <f>M123/J123</f>
        <v>0.90083333333333349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1888</v>
      </c>
      <c r="G124" s="147">
        <f t="shared" ref="G124:G126" si="54">E124*F124</f>
        <v>89868.800000000003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1807.2014667902752</v>
      </c>
      <c r="N124" s="151">
        <f>M124/L124</f>
        <v>78.573976816968482</v>
      </c>
      <c r="O124" s="153">
        <f>L124-I124</f>
        <v>0</v>
      </c>
      <c r="P124" s="154">
        <f>N124-K124</f>
        <v>-8.382544922161955</v>
      </c>
      <c r="Q124" s="155">
        <f>N124/K124</f>
        <v>0.90360073339513747</v>
      </c>
      <c r="R124" s="302">
        <f>Q140</f>
        <v>0.90235182241961331</v>
      </c>
      <c r="S124" s="156">
        <v>0.70833333333333337</v>
      </c>
      <c r="T124" s="157">
        <v>0.75185185185185188</v>
      </c>
      <c r="U124" s="158"/>
      <c r="V124" s="159">
        <v>62.682552046172106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-192.79853320972484</v>
      </c>
      <c r="AF124" s="155">
        <f>M124/J124</f>
        <v>0.90360073339513758</v>
      </c>
      <c r="AG124" s="374">
        <f>AF140</f>
        <v>0.90235182241961331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1451</v>
      </c>
      <c r="G125" s="102">
        <f t="shared" si="54"/>
        <v>82518.37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1805.4791094481868</v>
      </c>
      <c r="N125" s="105">
        <f>M125/L125</f>
        <v>78.499091715138562</v>
      </c>
      <c r="O125" s="107">
        <f>L125-I125</f>
        <v>0</v>
      </c>
      <c r="P125" s="108">
        <f>N125-K125</f>
        <v>-8.4574300239918756</v>
      </c>
      <c r="Q125" s="109">
        <f>N125/K125</f>
        <v>0.9027395547240934</v>
      </c>
      <c r="R125" s="303"/>
      <c r="S125" s="46">
        <v>0.75486111111111109</v>
      </c>
      <c r="T125" s="47">
        <v>0.78834490740740737</v>
      </c>
      <c r="U125" s="110">
        <v>5</v>
      </c>
      <c r="V125" s="111">
        <v>48.219887754119938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-194.52089055181318</v>
      </c>
      <c r="AF125" s="109">
        <f>M125/J125</f>
        <v>0.9027395547240934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2089</v>
      </c>
      <c r="G126" s="102">
        <f t="shared" si="54"/>
        <v>118634.31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03"/>
      <c r="S126" s="46">
        <v>0.79236111111111107</v>
      </c>
      <c r="T126" s="47">
        <v>0.84067129629629622</v>
      </c>
      <c r="U126" s="110">
        <v>5.7833333333333314</v>
      </c>
      <c r="V126" s="111">
        <v>69.578043594051906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-198.56964172078165</v>
      </c>
      <c r="AF126" s="109">
        <f>M126/J126</f>
        <v>0.90071517913960919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1804.7036448392266</v>
      </c>
      <c r="N140" s="137">
        <f>M140/L140</f>
        <v>78.465375862575073</v>
      </c>
      <c r="O140" s="138">
        <f>L140-I140</f>
        <v>0</v>
      </c>
      <c r="P140" s="139">
        <f>N140-K140</f>
        <v>-8.4911458765553647</v>
      </c>
      <c r="Q140" s="140">
        <f>N140/K140</f>
        <v>0.90235182241961331</v>
      </c>
      <c r="R140" s="304"/>
      <c r="S140" s="141">
        <v>0.70833333333333337</v>
      </c>
      <c r="T140" s="142">
        <v>0.84067129629629622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4</v>
      </c>
      <c r="AD140" s="179">
        <f t="shared" ref="AD140" si="61">SUM(AD124:AD139)</f>
        <v>0</v>
      </c>
      <c r="AE140" s="167">
        <f>M140-J140</f>
        <v>-195.29635516077337</v>
      </c>
      <c r="AF140" s="140">
        <f>M140/J140</f>
        <v>0.90235182241961331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2" priority="2" operator="greaterThan">
      <formula>0</formula>
    </cfRule>
  </conditionalFormatting>
  <conditionalFormatting sqref="P5:P140 AE5:AE140">
    <cfRule type="cellIs" dxfId="331" priority="5" operator="lessThan">
      <formula>0</formula>
    </cfRule>
  </conditionalFormatting>
  <conditionalFormatting sqref="Q5:Q140 AF5:AF140">
    <cfRule type="cellIs" dxfId="330" priority="3" operator="greaterThan">
      <formula>1</formula>
    </cfRule>
    <cfRule type="cellIs" dxfId="329" priority="4" operator="lessThan">
      <formula>0.8</formula>
    </cfRule>
  </conditionalFormatting>
  <conditionalFormatting sqref="AG5 R5:R140 AG107:AG124">
    <cfRule type="cellIs" dxfId="328" priority="6" operator="lessThan">
      <formula>0.8</formula>
    </cfRule>
  </conditionalFormatting>
  <conditionalFormatting sqref="AG22">
    <cfRule type="cellIs" dxfId="327" priority="11" operator="lessThan">
      <formula>0.8</formula>
    </cfRule>
  </conditionalFormatting>
  <conditionalFormatting sqref="AG37">
    <cfRule type="cellIs" dxfId="326" priority="10" operator="lessThan">
      <formula>0.8</formula>
    </cfRule>
  </conditionalFormatting>
  <conditionalFormatting sqref="AG39:AG74">
    <cfRule type="cellIs" dxfId="325" priority="8" operator="lessThan">
      <formula>0.8</formula>
    </cfRule>
  </conditionalFormatting>
  <conditionalFormatting sqref="AG80:AG88">
    <cfRule type="cellIs" dxfId="324" priority="9" operator="lessThan">
      <formula>0.8</formula>
    </cfRule>
  </conditionalFormatting>
  <conditionalFormatting sqref="AG90:AG95">
    <cfRule type="cellIs" dxfId="323" priority="7" operator="lessThan">
      <formula>0.8</formula>
    </cfRule>
  </conditionalFormatting>
  <conditionalFormatting sqref="AG139">
    <cfRule type="cellIs" dxfId="322" priority="1" operator="lessThan">
      <formula>0.8</formula>
    </cfRule>
  </conditionalFormatting>
  <dataValidations count="1">
    <dataValidation type="list" allowBlank="1" showInputMessage="1" showErrorMessage="1" sqref="AA5:AB140" xr:uid="{E4DA35E7-A95F-41F8-97B8-85D37551BC8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6C73-2BE1-41D1-A3CF-52E216BF87D6}">
  <sheetPr>
    <tabColor theme="9" tint="0.59999389629810485"/>
  </sheetPr>
  <dimension ref="B1:AR42"/>
  <sheetViews>
    <sheetView zoomScale="70" zoomScaleNormal="70" workbookViewId="0">
      <selection activeCell="R42" sqref="R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247</v>
      </c>
      <c r="D3" s="278"/>
      <c r="E3" s="3" t="s">
        <v>2</v>
      </c>
      <c r="F3" s="279">
        <f>'0814(18度C)'!D1+'0814(4度C)'!D1</f>
        <v>146977</v>
      </c>
      <c r="G3" s="280"/>
      <c r="H3" s="3" t="s">
        <v>3</v>
      </c>
      <c r="I3" s="281">
        <f>'0814(18度C)'!F1+'0814(4度C)'!F1</f>
        <v>4470999.0099999988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498.27794015941259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795</v>
      </c>
      <c r="N6" s="256"/>
      <c r="O6" s="244">
        <f>'0814(4度C)'!Y2</f>
        <v>0</v>
      </c>
      <c r="P6" s="244">
        <f>'0814(4度C)'!Z2</f>
        <v>0</v>
      </c>
      <c r="Q6" s="244">
        <f>'0814(4度C)'!AC2</f>
        <v>39</v>
      </c>
      <c r="R6" s="244">
        <f>'0814(4度C)'!AD2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448.30134768549226</v>
      </c>
      <c r="F7" s="250" t="e">
        <f>AVERAGE(#REF!,D15:K15)</f>
        <v>#REF!</v>
      </c>
      <c r="G7" s="251">
        <f>AVERAGE(D15:K15)</f>
        <v>239.34131283077738</v>
      </c>
      <c r="H7" s="252"/>
      <c r="I7" s="251">
        <f>AVERAGE(L15:O15)</f>
        <v>87.498992279113622</v>
      </c>
      <c r="J7" s="252"/>
      <c r="K7" s="251">
        <f>AVERAGE(D33:O33)</f>
        <v>672.38234397471354</v>
      </c>
      <c r="L7" s="252"/>
      <c r="M7" s="251">
        <f>AVERAGE(P33:X33)</f>
        <v>718.06158138153228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0.90110080739406084</v>
      </c>
      <c r="F8" s="258" t="e">
        <f>AVERAGE(D16:K16,#REF!)</f>
        <v>#REF!</v>
      </c>
      <c r="G8" s="236">
        <f>AVERAGE(D16:K16)</f>
        <v>0.89346569523931618</v>
      </c>
      <c r="H8" s="237"/>
      <c r="I8" s="236">
        <f>AVERAGE(L16:O16)</f>
        <v>0.92578007787647332</v>
      </c>
      <c r="J8" s="237"/>
      <c r="K8" s="236">
        <f>AVERAGE(D34:O34)</f>
        <v>0.89874492020598884</v>
      </c>
      <c r="L8" s="237"/>
      <c r="M8" s="236">
        <f>AVERAGE(P34:X34)</f>
        <v>0.90256972757304343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75.526210282637422</v>
      </c>
      <c r="F15" s="35">
        <v>102.30182731369526</v>
      </c>
      <c r="G15" s="35">
        <v>80.449730822856623</v>
      </c>
      <c r="H15" s="35">
        <v>154.2267663366874</v>
      </c>
      <c r="I15" s="35">
        <v>481.78833733407561</v>
      </c>
      <c r="J15" s="35">
        <v>541.75500489471187</v>
      </c>
      <c r="K15" s="36" t="s">
        <v>42</v>
      </c>
      <c r="L15" s="34" t="s">
        <v>42</v>
      </c>
      <c r="M15" s="205">
        <v>96.55</v>
      </c>
      <c r="N15" s="35">
        <v>78.447984558227247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0.90211862282039135</v>
      </c>
      <c r="F16" s="42">
        <f t="shared" si="0"/>
        <v>0.90290028834782265</v>
      </c>
      <c r="G16" s="42">
        <f t="shared" si="0"/>
        <v>0.90103698521599407</v>
      </c>
      <c r="H16" s="42">
        <f t="shared" si="0"/>
        <v>0.89965613696400992</v>
      </c>
      <c r="I16" s="42">
        <f t="shared" si="0"/>
        <v>0.85215712992982628</v>
      </c>
      <c r="J16" s="42">
        <f t="shared" si="0"/>
        <v>0.90292500815785315</v>
      </c>
      <c r="K16" s="43" t="s">
        <v>42</v>
      </c>
      <c r="L16" s="41" t="s">
        <v>42</v>
      </c>
      <c r="M16" s="44">
        <f>M15/M14</f>
        <v>0.9494083333333333</v>
      </c>
      <c r="N16" s="42">
        <f>N15/N14</f>
        <v>0.90215182241961334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0.60347222222222219</v>
      </c>
      <c r="F18" s="47">
        <v>0.50942129629629618</v>
      </c>
      <c r="G18" s="47">
        <v>0.52765046296296292</v>
      </c>
      <c r="H18" s="47">
        <v>0.6057175925925925</v>
      </c>
      <c r="I18" s="47">
        <v>0.42540509259259246</v>
      </c>
      <c r="J18" s="47">
        <v>0.2986805555555555</v>
      </c>
      <c r="K18" s="47" t="s">
        <v>42</v>
      </c>
      <c r="L18" s="46" t="s">
        <v>42</v>
      </c>
      <c r="M18" s="48">
        <v>0.7896875000000001</v>
      </c>
      <c r="N18" s="47">
        <v>0.812962962962963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4</v>
      </c>
      <c r="G21" s="51">
        <v>8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880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287.4002782564969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755.44743183642765</v>
      </c>
      <c r="N33" s="35">
        <v>848.94960154236878</v>
      </c>
      <c r="O33" s="35">
        <v>797.73206426356091</v>
      </c>
      <c r="P33" s="34">
        <v>438.50227283877831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649.18916871377883</v>
      </c>
      <c r="W33" s="35">
        <v>996.12886646094796</v>
      </c>
      <c r="X33" s="37">
        <v>788.4260175126243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0.87816751689485173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0.91569385677142745</v>
      </c>
      <c r="N34" s="42">
        <f>N33/N32</f>
        <v>0.90226527700155124</v>
      </c>
      <c r="O34" s="42">
        <f>O33/O32</f>
        <v>0.89885303015612494</v>
      </c>
      <c r="P34" s="41">
        <f>P33/P32</f>
        <v>0.8932453705975113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0.91552318664763688</v>
      </c>
      <c r="W34" s="42">
        <f>W33/W32</f>
        <v>0.90557169678268001</v>
      </c>
      <c r="X34" s="45">
        <f>X33/X32</f>
        <v>0.89593865626434577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0.7270833333333333</v>
      </c>
      <c r="X35" s="49">
        <v>0.73472222222222217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0.42540509259259246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0.38719907407407395</v>
      </c>
      <c r="N36" s="47">
        <v>0.46236111111111117</v>
      </c>
      <c r="O36" s="47">
        <v>0.44503472222222235</v>
      </c>
      <c r="P36" s="46">
        <v>0.74817129629629631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0.84221064814814817</v>
      </c>
      <c r="W36" s="47">
        <v>1.0223148148148145</v>
      </c>
      <c r="X36" s="49">
        <v>1.0424305555555551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4.0909090909090908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CF65-0910-4C16-B761-D61BAF91980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B29" sqref="B29:O29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80342</v>
      </c>
      <c r="E1" s="87" t="s">
        <v>3</v>
      </c>
      <c r="F1" s="88">
        <f>SUM(G5:G140)</f>
        <v>1580149.7799999996</v>
      </c>
      <c r="G1" s="89" t="s">
        <v>84</v>
      </c>
      <c r="H1" s="90">
        <f>L21+L38+L55+L72+L89+L106+L123+L140</f>
        <v>41.490909090909092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46248</v>
      </c>
      <c r="B2" s="348"/>
      <c r="C2" s="91" t="s">
        <v>40</v>
      </c>
      <c r="D2" s="92">
        <f>AVERAGE(N21,N38,N55,N72,N89,N106,N123,N140)</f>
        <v>695.22196267812308</v>
      </c>
      <c r="E2" s="92" t="s">
        <v>91</v>
      </c>
      <c r="F2" s="93">
        <f>F1/D1</f>
        <v>19.667792437330409</v>
      </c>
      <c r="G2" s="94" t="s">
        <v>92</v>
      </c>
      <c r="H2" s="95">
        <f>COUNT(H5:H140)</f>
        <v>7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1480</v>
      </c>
      <c r="G5" s="147">
        <f t="shared" ref="G5:G9" si="0">E5*F5</f>
        <v>37947.200000000004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3215.8095511531851</v>
      </c>
      <c r="N5" s="151">
        <f>M5/L5</f>
        <v>321.58095511531849</v>
      </c>
      <c r="O5" s="153">
        <f>L5-I5</f>
        <v>0</v>
      </c>
      <c r="P5" s="154">
        <f>N5-K5</f>
        <v>-38.419044884681512</v>
      </c>
      <c r="Q5" s="155">
        <f>N5/K5</f>
        <v>0.89328043087588471</v>
      </c>
      <c r="R5" s="302">
        <f>Q21</f>
        <v>0.87816751689485173</v>
      </c>
      <c r="S5" s="156">
        <v>0.25</v>
      </c>
      <c r="T5" s="157">
        <v>0.26916666666666667</v>
      </c>
      <c r="U5" s="158"/>
      <c r="V5" s="159">
        <v>27.613575551498823</v>
      </c>
      <c r="W5" s="160"/>
      <c r="X5" s="161"/>
      <c r="Y5" s="305"/>
      <c r="Z5" s="306"/>
      <c r="AA5" s="114">
        <f>M5-J5</f>
        <v>-384.19044884681489</v>
      </c>
      <c r="AB5" s="155">
        <f>M5/J5</f>
        <v>0.89328043087588471</v>
      </c>
      <c r="AC5" s="307">
        <f>AB21</f>
        <v>0.87816751689485173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2251</v>
      </c>
      <c r="G6" s="102">
        <f t="shared" si="0"/>
        <v>66449.52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3157.5433410043875</v>
      </c>
      <c r="N6" s="105">
        <f>M6/L6</f>
        <v>287.04939463676249</v>
      </c>
      <c r="O6" s="107">
        <f>L6-I6</f>
        <v>0</v>
      </c>
      <c r="P6" s="108">
        <f>N6-K6</f>
        <v>-40.223332635964766</v>
      </c>
      <c r="Q6" s="109">
        <f>N6/K6</f>
        <v>0.87709537250121872</v>
      </c>
      <c r="R6" s="303"/>
      <c r="S6" s="46">
        <v>0.2722222222222222</v>
      </c>
      <c r="T6" s="47">
        <v>0.30192129629629627</v>
      </c>
      <c r="U6" s="110">
        <v>5</v>
      </c>
      <c r="V6" s="111">
        <v>42.773759665018112</v>
      </c>
      <c r="W6" s="112"/>
      <c r="X6" s="115"/>
      <c r="Y6" s="294"/>
      <c r="Z6" s="295"/>
      <c r="AA6" s="116">
        <f>M6-J6</f>
        <v>-442.45665899561254</v>
      </c>
      <c r="AB6" s="109">
        <f>M6/J6</f>
        <v>0.87709537250121872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2634</v>
      </c>
      <c r="G7" s="102">
        <f t="shared" si="0"/>
        <v>78624.900000000009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3155.8519051520084</v>
      </c>
      <c r="N7" s="105">
        <f>M7/L7</f>
        <v>286.89562774109169</v>
      </c>
      <c r="O7" s="107">
        <f>L7-I7</f>
        <v>0</v>
      </c>
      <c r="P7" s="108">
        <f>N7-K7</f>
        <v>-40.377099531635565</v>
      </c>
      <c r="Q7" s="109">
        <f>N7/K7</f>
        <v>0.87662552920889136</v>
      </c>
      <c r="R7" s="303"/>
      <c r="S7" s="46">
        <v>0.30486111111111108</v>
      </c>
      <c r="T7" s="47">
        <v>0.33962962962962961</v>
      </c>
      <c r="U7" s="110">
        <v>5</v>
      </c>
      <c r="V7" s="111">
        <v>50.078395548915239</v>
      </c>
      <c r="W7" s="112"/>
      <c r="X7" s="115"/>
      <c r="Y7" s="294"/>
      <c r="Z7" s="295"/>
      <c r="AA7" s="116">
        <f>M7-J7</f>
        <v>-444.14809484799162</v>
      </c>
      <c r="AB7" s="109">
        <f>M7/J7</f>
        <v>0.87662552920889125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1055</v>
      </c>
      <c r="G8" s="102">
        <f t="shared" si="0"/>
        <v>31650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3156.3553050102264</v>
      </c>
      <c r="N8" s="105">
        <f>M8/L8</f>
        <v>286.94139136456602</v>
      </c>
      <c r="O8" s="107">
        <f>L8-I8</f>
        <v>0</v>
      </c>
      <c r="P8" s="108">
        <f>N8-K8</f>
        <v>-40.331335908161236</v>
      </c>
      <c r="Q8" s="109">
        <f>N8/K8</f>
        <v>0.87676536250284065</v>
      </c>
      <c r="R8" s="303"/>
      <c r="S8" s="46">
        <v>0.3430555555555555</v>
      </c>
      <c r="T8" s="47">
        <v>0.35697916666666663</v>
      </c>
      <c r="U8" s="110">
        <v>4.9333333333332785</v>
      </c>
      <c r="V8" s="111">
        <v>20.054776437722658</v>
      </c>
      <c r="W8" s="112"/>
      <c r="X8" s="115"/>
      <c r="Y8" s="294"/>
      <c r="Z8" s="295"/>
      <c r="AA8" s="116">
        <f>M8-J8</f>
        <v>-443.6446949897736</v>
      </c>
      <c r="AB8" s="109">
        <f>M8/J8</f>
        <v>0.87676536250284065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1030</v>
      </c>
      <c r="G9" s="102">
        <f t="shared" si="0"/>
        <v>29427.1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3121.4552017875235</v>
      </c>
      <c r="N9" s="105">
        <f>M9/L9</f>
        <v>260.12126681562694</v>
      </c>
      <c r="O9" s="107">
        <f>L9-I9</f>
        <v>0</v>
      </c>
      <c r="P9" s="108">
        <f>N9-K9</f>
        <v>-39.878733184373061</v>
      </c>
      <c r="Q9" s="109">
        <f>N9/K9</f>
        <v>0.86707088938542309</v>
      </c>
      <c r="R9" s="303"/>
      <c r="S9" s="46">
        <v>0.36111111111111105</v>
      </c>
      <c r="T9" s="47">
        <v>0.374849537037037</v>
      </c>
      <c r="U9" s="110">
        <v>5.9499999999999709</v>
      </c>
      <c r="V9" s="111">
        <v>19.798458092433872</v>
      </c>
      <c r="W9" s="112"/>
      <c r="X9" s="115"/>
      <c r="Y9" s="294"/>
      <c r="Z9" s="295"/>
      <c r="AA9" s="116">
        <f>M9-J9</f>
        <v>-478.54479821247651</v>
      </c>
      <c r="AB9" s="109">
        <f>M9/J9</f>
        <v>0.8670708893854232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3161.4030608214662</v>
      </c>
      <c r="N21" s="137">
        <f>M21/L21</f>
        <v>287.4002782564969</v>
      </c>
      <c r="O21" s="138">
        <f>L21-I21</f>
        <v>0</v>
      </c>
      <c r="P21" s="139">
        <f>N21-K21</f>
        <v>-39.872449016230348</v>
      </c>
      <c r="Q21" s="140">
        <f>N21/K21</f>
        <v>0.87816751689485173</v>
      </c>
      <c r="R21" s="304"/>
      <c r="S21" s="141">
        <v>0.25</v>
      </c>
      <c r="T21" s="142">
        <v>0.42540509259259246</v>
      </c>
      <c r="U21" s="143"/>
      <c r="V21" s="165"/>
      <c r="W21" s="166"/>
      <c r="X21" s="137"/>
      <c r="Y21" s="290"/>
      <c r="Z21" s="291"/>
      <c r="AA21" s="167">
        <f>M21-J21</f>
        <v>-438.59693917853383</v>
      </c>
      <c r="AB21" s="140">
        <f>M21/J21</f>
        <v>0.87816751689485173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1825</v>
      </c>
      <c r="G22" s="147">
        <f t="shared" ref="G22:G24" si="5">E22*F22</f>
        <v>33817.25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3020.3118209474574</v>
      </c>
      <c r="N22" s="151">
        <f>M22/L22</f>
        <v>1006.7706069824858</v>
      </c>
      <c r="O22" s="153">
        <f>L22-I22</f>
        <v>0</v>
      </c>
      <c r="P22" s="154">
        <f>N22-K22</f>
        <v>-93.229393017514212</v>
      </c>
      <c r="Q22" s="155">
        <f>N22/K22</f>
        <v>0.91524600634771436</v>
      </c>
      <c r="R22" s="302">
        <f>Q38</f>
        <v>0.91569385677142745</v>
      </c>
      <c r="S22" s="156">
        <v>0.31736111111111104</v>
      </c>
      <c r="T22" s="157">
        <v>0.34253472222222214</v>
      </c>
      <c r="U22" s="158"/>
      <c r="V22" s="111">
        <v>36.254534793579815</v>
      </c>
      <c r="W22" s="160"/>
      <c r="X22" s="161"/>
      <c r="Y22" s="305"/>
      <c r="Z22" s="306"/>
      <c r="AA22" s="114">
        <f>M22-J22</f>
        <v>-279.68817905254264</v>
      </c>
      <c r="AB22" s="155">
        <f>M22/J22</f>
        <v>0.91524600634771436</v>
      </c>
      <c r="AC22" s="307">
        <f>AB38</f>
        <v>0.91569385677142745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535</v>
      </c>
      <c r="G23" s="102">
        <f t="shared" si="5"/>
        <v>11919.800000000001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3023.6298070850162</v>
      </c>
      <c r="N23" s="105">
        <f>M23/L23</f>
        <v>604.72596141700319</v>
      </c>
      <c r="O23" s="107">
        <f>L23-I23</f>
        <v>0</v>
      </c>
      <c r="P23" s="108">
        <f>N23-K23</f>
        <v>-55.274038582996809</v>
      </c>
      <c r="Q23" s="109">
        <f>N23/K23</f>
        <v>0.91625145669242902</v>
      </c>
      <c r="R23" s="303"/>
      <c r="S23" s="46">
        <v>0.34652777777777771</v>
      </c>
      <c r="T23" s="47">
        <v>0.35388888888888881</v>
      </c>
      <c r="U23" s="110">
        <v>5.7500000000000195</v>
      </c>
      <c r="V23" s="111">
        <v>10.616379004064184</v>
      </c>
      <c r="W23" s="112"/>
      <c r="X23" s="115"/>
      <c r="Y23" s="294"/>
      <c r="Z23" s="295"/>
      <c r="AA23" s="116">
        <f>M23-J23</f>
        <v>-276.37019291498382</v>
      </c>
      <c r="AB23" s="109">
        <f>M23/J23</f>
        <v>0.91625145669242913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2144</v>
      </c>
      <c r="G24" s="102">
        <f t="shared" si="5"/>
        <v>38356.160000000003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3021.4275540046574</v>
      </c>
      <c r="N24" s="105">
        <f>M24/L24</f>
        <v>755.35688850116435</v>
      </c>
      <c r="O24" s="107">
        <f>L24-I24</f>
        <v>0</v>
      </c>
      <c r="P24" s="108">
        <f>N24-K24</f>
        <v>-69.643111498835651</v>
      </c>
      <c r="Q24" s="109">
        <f>N24/K24</f>
        <v>0.91558410727413864</v>
      </c>
      <c r="R24" s="303"/>
      <c r="S24" s="46">
        <v>0.35763888888888878</v>
      </c>
      <c r="T24" s="47">
        <v>0.38719907407407395</v>
      </c>
      <c r="U24" s="110">
        <v>5.3999999999999648</v>
      </c>
      <c r="V24" s="111">
        <v>42.575900861663257</v>
      </c>
      <c r="W24" s="112"/>
      <c r="X24" s="115"/>
      <c r="Y24" s="294"/>
      <c r="Z24" s="295"/>
      <c r="AA24" s="116">
        <f>M24-J24</f>
        <v>-278.5724459953426</v>
      </c>
      <c r="AB24" s="109">
        <f>M24/J24</f>
        <v>0.91558410727413864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3021.7897273457106</v>
      </c>
      <c r="N38" s="137">
        <f t="shared" ref="N38:N44" si="10">M38/L38</f>
        <v>755.44743183642765</v>
      </c>
      <c r="O38" s="138">
        <f t="shared" ref="O38:O44" si="11">L38-I38</f>
        <v>0</v>
      </c>
      <c r="P38" s="139">
        <f t="shared" ref="P38:P44" si="12">N38-K38</f>
        <v>-69.552568163572346</v>
      </c>
      <c r="Q38" s="140">
        <f t="shared" ref="Q38:Q44" si="13">N38/K38</f>
        <v>0.91569385677142745</v>
      </c>
      <c r="R38" s="304"/>
      <c r="S38" s="141">
        <v>0.31736111111111104</v>
      </c>
      <c r="T38" s="142">
        <v>0.38719907407407395</v>
      </c>
      <c r="U38" s="143"/>
      <c r="V38" s="165"/>
      <c r="W38" s="98"/>
      <c r="X38" s="68"/>
      <c r="Y38" s="290"/>
      <c r="Z38" s="291"/>
      <c r="AA38" s="167">
        <f t="shared" ref="AA38:AA44" si="14">M38-J38</f>
        <v>-278.21027265428938</v>
      </c>
      <c r="AB38" s="140">
        <f t="shared" ref="AB38:AB44" si="15">M38/J38</f>
        <v>0.91569385677142745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577</v>
      </c>
      <c r="G39" s="147">
        <f t="shared" ref="G39:G44" si="16">E39*F39</f>
        <v>14442.310000000001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3223.9095508629143</v>
      </c>
      <c r="N39" s="151">
        <f t="shared" si="10"/>
        <v>644.78191017258291</v>
      </c>
      <c r="O39" s="153">
        <f t="shared" si="11"/>
        <v>0</v>
      </c>
      <c r="P39" s="154">
        <f t="shared" si="12"/>
        <v>-75.218089827417089</v>
      </c>
      <c r="Q39" s="155">
        <f t="shared" si="13"/>
        <v>0.89553043079525407</v>
      </c>
      <c r="R39" s="302">
        <f>Q55</f>
        <v>0.90226527700155124</v>
      </c>
      <c r="S39" s="156">
        <v>0.25</v>
      </c>
      <c r="T39" s="157">
        <v>0.25745370370370368</v>
      </c>
      <c r="U39" s="158"/>
      <c r="V39" s="159">
        <v>10.738514667923479</v>
      </c>
      <c r="W39" s="160"/>
      <c r="X39" s="161"/>
      <c r="Y39" s="305"/>
      <c r="Z39" s="306"/>
      <c r="AA39" s="114">
        <f t="shared" si="14"/>
        <v>-376.09044913708567</v>
      </c>
      <c r="AB39" s="155">
        <f t="shared" si="15"/>
        <v>0.89553043079525396</v>
      </c>
      <c r="AC39" s="307">
        <f>AB55</f>
        <v>0.90226527700155135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837</v>
      </c>
      <c r="G40" s="102">
        <f t="shared" si="16"/>
        <v>15216.66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3223.9218073801167</v>
      </c>
      <c r="N40" s="105">
        <f t="shared" si="10"/>
        <v>1074.640602460039</v>
      </c>
      <c r="O40" s="107">
        <f t="shared" si="11"/>
        <v>0</v>
      </c>
      <c r="P40" s="108">
        <f t="shared" si="12"/>
        <v>-125.35939753996104</v>
      </c>
      <c r="Q40" s="109">
        <f t="shared" si="13"/>
        <v>0.89553383538336584</v>
      </c>
      <c r="R40" s="303"/>
      <c r="S40" s="46">
        <v>0.2673611111111111</v>
      </c>
      <c r="T40" s="47">
        <v>0.27817129629629628</v>
      </c>
      <c r="U40" s="110">
        <v>15</v>
      </c>
      <c r="V40" s="111">
        <v>15.577300877781123</v>
      </c>
      <c r="W40" s="112"/>
      <c r="X40" s="115"/>
      <c r="Y40" s="294"/>
      <c r="Z40" s="295"/>
      <c r="AA40" s="116">
        <f t="shared" si="14"/>
        <v>-376.07819261988334</v>
      </c>
      <c r="AB40" s="109">
        <f t="shared" si="15"/>
        <v>0.89553383538336573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836</v>
      </c>
      <c r="G41" s="102">
        <f t="shared" si="16"/>
        <v>20749.52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3224.6801595422803</v>
      </c>
      <c r="N41" s="105">
        <f t="shared" si="10"/>
        <v>644.93603190845602</v>
      </c>
      <c r="O41" s="107">
        <f t="shared" si="11"/>
        <v>0</v>
      </c>
      <c r="P41" s="108">
        <f t="shared" si="12"/>
        <v>-75.063968091543984</v>
      </c>
      <c r="Q41" s="109">
        <f t="shared" si="13"/>
        <v>0.89574448876174451</v>
      </c>
      <c r="R41" s="303"/>
      <c r="S41" s="46">
        <v>0.28819444444444448</v>
      </c>
      <c r="T41" s="47">
        <v>0.29899305555555561</v>
      </c>
      <c r="U41" s="110">
        <v>15</v>
      </c>
      <c r="V41" s="111">
        <v>15.555031047519407</v>
      </c>
      <c r="W41" s="112"/>
      <c r="X41" s="115"/>
      <c r="Y41" s="294"/>
      <c r="Z41" s="295"/>
      <c r="AA41" s="116">
        <f t="shared" si="14"/>
        <v>-375.31984045771969</v>
      </c>
      <c r="AB41" s="109">
        <f t="shared" si="15"/>
        <v>0.89574448876174451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1441</v>
      </c>
      <c r="G42" s="102">
        <f t="shared" si="16"/>
        <v>24597.87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3027.3583646395123</v>
      </c>
      <c r="N42" s="105">
        <f t="shared" si="10"/>
        <v>1009.1194548798375</v>
      </c>
      <c r="O42" s="107">
        <f t="shared" si="11"/>
        <v>0</v>
      </c>
      <c r="P42" s="108">
        <f t="shared" si="12"/>
        <v>-90.880545120162537</v>
      </c>
      <c r="Q42" s="109">
        <f t="shared" si="13"/>
        <v>0.91738132261803407</v>
      </c>
      <c r="R42" s="303"/>
      <c r="S42" s="46">
        <v>0.30902777777777785</v>
      </c>
      <c r="T42" s="47">
        <v>0.32885416666666673</v>
      </c>
      <c r="U42" s="110">
        <v>15</v>
      </c>
      <c r="V42" s="111">
        <v>28.559552450043476</v>
      </c>
      <c r="W42" s="112"/>
      <c r="X42" s="115"/>
      <c r="Y42" s="294"/>
      <c r="Z42" s="295"/>
      <c r="AA42" s="116">
        <f t="shared" si="14"/>
        <v>-272.64163536048773</v>
      </c>
      <c r="AB42" s="109">
        <f t="shared" si="15"/>
        <v>0.91738132261803407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3453</v>
      </c>
      <c r="G43" s="102">
        <f t="shared" si="16"/>
        <v>48445.59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2749.7161146167427</v>
      </c>
      <c r="N43" s="105">
        <f t="shared" si="10"/>
        <v>916.57203820558095</v>
      </c>
      <c r="O43" s="107">
        <f t="shared" si="11"/>
        <v>0</v>
      </c>
      <c r="P43" s="108">
        <f t="shared" si="12"/>
        <v>-83.427961794419048</v>
      </c>
      <c r="Q43" s="109">
        <f t="shared" si="13"/>
        <v>0.91657203820558097</v>
      </c>
      <c r="R43" s="303"/>
      <c r="S43" s="46">
        <v>0.33888888888888896</v>
      </c>
      <c r="T43" s="47">
        <v>0.39120370370370378</v>
      </c>
      <c r="U43" s="110">
        <v>15</v>
      </c>
      <c r="V43" s="111">
        <v>75.345959860615238</v>
      </c>
      <c r="W43" s="112"/>
      <c r="X43" s="115"/>
      <c r="Y43" s="294"/>
      <c r="Z43" s="295"/>
      <c r="AA43" s="116">
        <f t="shared" si="14"/>
        <v>-250.28388538325726</v>
      </c>
      <c r="AB43" s="109">
        <f t="shared" si="15"/>
        <v>0.91657203820558086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4723</v>
      </c>
      <c r="G44" s="120">
        <f t="shared" si="16"/>
        <v>67444.44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3227.3052368905487</v>
      </c>
      <c r="N44" s="105">
        <f t="shared" si="10"/>
        <v>1075.7684122968496</v>
      </c>
      <c r="O44" s="107">
        <f t="shared" si="11"/>
        <v>0</v>
      </c>
      <c r="P44" s="108">
        <f t="shared" si="12"/>
        <v>-124.23158770315035</v>
      </c>
      <c r="Q44" s="109">
        <f t="shared" si="13"/>
        <v>0.89647367691404134</v>
      </c>
      <c r="R44" s="303"/>
      <c r="S44" s="46">
        <v>0.40138888888888896</v>
      </c>
      <c r="T44" s="119">
        <v>0.46236111111111117</v>
      </c>
      <c r="U44" s="110">
        <v>14.666666666666668</v>
      </c>
      <c r="V44" s="111">
        <v>87.807002808644029</v>
      </c>
      <c r="W44" s="112"/>
      <c r="X44" s="115"/>
      <c r="Y44" s="294"/>
      <c r="Z44" s="295"/>
      <c r="AA44" s="116">
        <f t="shared" si="14"/>
        <v>-372.69476310945129</v>
      </c>
      <c r="AB44" s="109">
        <f t="shared" si="15"/>
        <v>0.89647367691404134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3112.8152056553522</v>
      </c>
      <c r="N55" s="137">
        <f t="shared" ref="N55:N61" si="22">M55/L55</f>
        <v>848.94960154236878</v>
      </c>
      <c r="O55" s="138">
        <f t="shared" ref="O55:O61" si="23">L55-I55</f>
        <v>0</v>
      </c>
      <c r="P55" s="139">
        <f t="shared" ref="P55:P61" si="24">N55-K55</f>
        <v>-91.95948936672221</v>
      </c>
      <c r="Q55" s="140">
        <f t="shared" ref="Q55:Q61" si="25">N55/K55</f>
        <v>0.90226527700155124</v>
      </c>
      <c r="R55" s="304"/>
      <c r="S55" s="141">
        <v>0.25</v>
      </c>
      <c r="T55" s="142">
        <v>0.46236111111111117</v>
      </c>
      <c r="U55" s="143"/>
      <c r="V55" s="165"/>
      <c r="W55" s="98"/>
      <c r="X55" s="68"/>
      <c r="Y55" s="290"/>
      <c r="Z55" s="291"/>
      <c r="AA55" s="167">
        <f t="shared" ref="AA55:AA61" si="26">M55-J55</f>
        <v>-337.1847943446478</v>
      </c>
      <c r="AB55" s="140">
        <f t="shared" ref="AB55:AB61" si="27">M55/J55</f>
        <v>0.90226527700155135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943</v>
      </c>
      <c r="G56" s="147">
        <f t="shared" ref="G56:G61" si="28">E56*F56</f>
        <v>19538.96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3224.1183578594532</v>
      </c>
      <c r="N56" s="151">
        <f t="shared" si="22"/>
        <v>1074.7061192864844</v>
      </c>
      <c r="O56" s="153">
        <f t="shared" si="23"/>
        <v>0</v>
      </c>
      <c r="P56" s="154">
        <f t="shared" si="24"/>
        <v>-125.29388071351559</v>
      </c>
      <c r="Q56" s="155">
        <f t="shared" si="25"/>
        <v>0.89558843273873701</v>
      </c>
      <c r="R56" s="302">
        <f>Q72</f>
        <v>0.89885303015612494</v>
      </c>
      <c r="S56" s="156">
        <v>0.25</v>
      </c>
      <c r="T56" s="157">
        <v>0.26217592592592592</v>
      </c>
      <c r="U56" s="158"/>
      <c r="V56" s="159">
        <v>17.548983542144036</v>
      </c>
      <c r="W56" s="157"/>
      <c r="X56" s="168"/>
      <c r="Y56" s="305"/>
      <c r="Z56" s="306"/>
      <c r="AA56" s="114">
        <f t="shared" si="26"/>
        <v>-375.88164214054677</v>
      </c>
      <c r="AB56" s="155">
        <f t="shared" si="27"/>
        <v>0.89558843273873701</v>
      </c>
      <c r="AC56" s="307">
        <f>AB72</f>
        <v>0.89885303015612494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1329</v>
      </c>
      <c r="G57" s="102">
        <f t="shared" si="28"/>
        <v>39870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3226.4706743701627</v>
      </c>
      <c r="N57" s="105">
        <f t="shared" si="22"/>
        <v>806.61766859254067</v>
      </c>
      <c r="O57" s="107">
        <f t="shared" si="23"/>
        <v>0</v>
      </c>
      <c r="P57" s="108">
        <f t="shared" si="24"/>
        <v>-93.382331407459333</v>
      </c>
      <c r="Q57" s="109">
        <f t="shared" si="25"/>
        <v>0.89624185399171186</v>
      </c>
      <c r="R57" s="303"/>
      <c r="S57" s="46">
        <v>0.27222222222222225</v>
      </c>
      <c r="T57" s="47">
        <v>0.28937500000000005</v>
      </c>
      <c r="U57" s="110">
        <v>15</v>
      </c>
      <c r="V57" s="111">
        <v>24.714311099562678</v>
      </c>
      <c r="W57" s="112"/>
      <c r="X57" s="13"/>
      <c r="Y57" s="294"/>
      <c r="Z57" s="295"/>
      <c r="AA57" s="116">
        <f t="shared" si="26"/>
        <v>-373.52932562983733</v>
      </c>
      <c r="AB57" s="109">
        <f t="shared" si="27"/>
        <v>0.89624185399171186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1290</v>
      </c>
      <c r="G58" s="102">
        <f t="shared" si="28"/>
        <v>38700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3025.7009859573136</v>
      </c>
      <c r="N58" s="105">
        <f t="shared" si="22"/>
        <v>756.4252464893284</v>
      </c>
      <c r="O58" s="107">
        <f t="shared" si="23"/>
        <v>0</v>
      </c>
      <c r="P58" s="108">
        <f t="shared" si="24"/>
        <v>-68.574753510671599</v>
      </c>
      <c r="Q58" s="109">
        <f t="shared" si="25"/>
        <v>0.91687908665373141</v>
      </c>
      <c r="R58" s="303"/>
      <c r="S58" s="46">
        <v>0.2993055555555556</v>
      </c>
      <c r="T58" s="47">
        <v>0.31706018518518525</v>
      </c>
      <c r="U58" s="110">
        <v>15</v>
      </c>
      <c r="V58" s="111">
        <v>25.580848986474155</v>
      </c>
      <c r="W58" s="112"/>
      <c r="X58" s="13"/>
      <c r="Y58" s="294"/>
      <c r="Z58" s="295"/>
      <c r="AA58" s="116">
        <f t="shared" si="26"/>
        <v>-274.29901404268639</v>
      </c>
      <c r="AB58" s="109">
        <f t="shared" si="27"/>
        <v>0.91687908665373141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2021</v>
      </c>
      <c r="G59" s="102">
        <f t="shared" si="28"/>
        <v>55537.08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3226.6858765915899</v>
      </c>
      <c r="N59" s="105">
        <f t="shared" si="22"/>
        <v>645.33717531831803</v>
      </c>
      <c r="O59" s="107">
        <f t="shared" si="23"/>
        <v>0</v>
      </c>
      <c r="P59" s="108">
        <f t="shared" si="24"/>
        <v>-74.662824681681968</v>
      </c>
      <c r="Q59" s="109">
        <f t="shared" si="25"/>
        <v>0.8963016323865528</v>
      </c>
      <c r="R59" s="303"/>
      <c r="S59" s="46">
        <v>0.32708333333333339</v>
      </c>
      <c r="T59" s="47">
        <v>0.35317129629629634</v>
      </c>
      <c r="U59" s="110">
        <v>15</v>
      </c>
      <c r="V59" s="111">
        <v>37.580354778163056</v>
      </c>
      <c r="W59" s="112"/>
      <c r="X59" s="115"/>
      <c r="Y59" s="294"/>
      <c r="Z59" s="295"/>
      <c r="AA59" s="116">
        <f t="shared" si="26"/>
        <v>-373.31412340841007</v>
      </c>
      <c r="AB59" s="109">
        <f t="shared" si="27"/>
        <v>0.8963016323865528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1564</v>
      </c>
      <c r="G60" s="102">
        <f t="shared" si="28"/>
        <v>28433.52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3219.8462807528704</v>
      </c>
      <c r="N60" s="105">
        <f t="shared" si="22"/>
        <v>1073.2820935842901</v>
      </c>
      <c r="O60" s="107">
        <f t="shared" si="23"/>
        <v>0</v>
      </c>
      <c r="P60" s="108">
        <f t="shared" si="24"/>
        <v>-126.71790641570988</v>
      </c>
      <c r="Q60" s="109">
        <f t="shared" si="25"/>
        <v>0.89440174465357514</v>
      </c>
      <c r="R60" s="303"/>
      <c r="S60" s="46">
        <v>0.36319444444444454</v>
      </c>
      <c r="T60" s="47">
        <v>0.383425925925926</v>
      </c>
      <c r="U60" s="110">
        <v>15</v>
      </c>
      <c r="V60" s="111">
        <v>29.144248457121424</v>
      </c>
      <c r="W60" s="112"/>
      <c r="X60" s="115"/>
      <c r="Y60" s="294"/>
      <c r="Z60" s="295"/>
      <c r="AA60" s="116">
        <f t="shared" si="26"/>
        <v>-380.15371924712963</v>
      </c>
      <c r="AB60" s="109">
        <f t="shared" si="27"/>
        <v>0.89440174465357514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3967</v>
      </c>
      <c r="G61" s="120">
        <f t="shared" si="28"/>
        <v>66090.22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3222.7473667940717</v>
      </c>
      <c r="N61" s="105">
        <f t="shared" si="22"/>
        <v>644.54947335881434</v>
      </c>
      <c r="O61" s="107">
        <f t="shared" si="23"/>
        <v>0</v>
      </c>
      <c r="P61" s="108">
        <f t="shared" si="24"/>
        <v>-75.450526641185661</v>
      </c>
      <c r="Q61" s="109">
        <f t="shared" si="25"/>
        <v>0.89520760188724213</v>
      </c>
      <c r="R61" s="303"/>
      <c r="S61" s="46">
        <v>0.3937500000000001</v>
      </c>
      <c r="T61" s="119">
        <v>0.44503472222222235</v>
      </c>
      <c r="U61" s="110">
        <v>14.866666666666699</v>
      </c>
      <c r="V61" s="111">
        <v>73.856239074916317</v>
      </c>
      <c r="W61" s="112"/>
      <c r="X61" s="49"/>
      <c r="Y61" s="294"/>
      <c r="Z61" s="295"/>
      <c r="AA61" s="116">
        <f t="shared" si="26"/>
        <v>-377.2526332059283</v>
      </c>
      <c r="AB61" s="109">
        <f t="shared" si="27"/>
        <v>0.89520760188724213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3190.9282570542437</v>
      </c>
      <c r="N72" s="137">
        <f>M72/L72</f>
        <v>797.73206426356091</v>
      </c>
      <c r="O72" s="138">
        <f>L72-I72</f>
        <v>0</v>
      </c>
      <c r="P72" s="139">
        <f>N72-K72</f>
        <v>-89.767935736439085</v>
      </c>
      <c r="Q72" s="140">
        <f>N72/K72</f>
        <v>0.89885303015612494</v>
      </c>
      <c r="R72" s="304"/>
      <c r="S72" s="141">
        <v>0.25</v>
      </c>
      <c r="T72" s="142">
        <v>0.44503472222222235</v>
      </c>
      <c r="U72" s="143"/>
      <c r="V72" s="165"/>
      <c r="W72" s="166"/>
      <c r="X72" s="137"/>
      <c r="Y72" s="290"/>
      <c r="Z72" s="291"/>
      <c r="AA72" s="167">
        <f>M72-J72</f>
        <v>-359.07174294575634</v>
      </c>
      <c r="AB72" s="140">
        <f>M72/J72</f>
        <v>0.89885303015612494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1274</v>
      </c>
      <c r="G73" s="147">
        <f t="shared" ref="G73:G75" si="33">E73*F73</f>
        <v>36398.18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3119.80806143379</v>
      </c>
      <c r="N73" s="151">
        <f>M73/L73</f>
        <v>259.9840051194825</v>
      </c>
      <c r="O73" s="153">
        <f>L73-I73</f>
        <v>0</v>
      </c>
      <c r="P73" s="154">
        <f>N73-K73</f>
        <v>-40.015994880517496</v>
      </c>
      <c r="Q73" s="155">
        <f>N73/K73</f>
        <v>0.86661335039827503</v>
      </c>
      <c r="R73" s="302">
        <f>Q89</f>
        <v>0.8932453705975113</v>
      </c>
      <c r="S73" s="156">
        <v>0.70833333333333337</v>
      </c>
      <c r="T73" s="157">
        <v>0.72534722222222225</v>
      </c>
      <c r="U73" s="158"/>
      <c r="V73" s="159">
        <v>24.501507302622322</v>
      </c>
      <c r="W73" s="157"/>
      <c r="X73" s="168"/>
      <c r="Y73" s="305"/>
      <c r="Z73" s="306"/>
      <c r="AA73" s="114">
        <f>M73-J73</f>
        <v>-480.19193856620996</v>
      </c>
      <c r="AB73" s="155">
        <f>M73/J73</f>
        <v>0.86661335039827503</v>
      </c>
      <c r="AC73" s="307">
        <f>AB89</f>
        <v>0.89324537059751141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384</v>
      </c>
      <c r="G74" s="102">
        <f t="shared" si="33"/>
        <v>6800.64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3264.2672820575408</v>
      </c>
      <c r="N74" s="105">
        <f>M74/L74</f>
        <v>652.8534564115082</v>
      </c>
      <c r="O74" s="107">
        <f>L74-I74</f>
        <v>0</v>
      </c>
      <c r="P74" s="108">
        <f>N74-K74</f>
        <v>-67.146543588491795</v>
      </c>
      <c r="Q74" s="109">
        <f>N74/K74</f>
        <v>0.90674091168265025</v>
      </c>
      <c r="R74" s="303"/>
      <c r="S74" s="46">
        <v>0.7284722222222223</v>
      </c>
      <c r="T74" s="47">
        <v>0.73336805555555562</v>
      </c>
      <c r="U74" s="110">
        <v>4.5000000000000639</v>
      </c>
      <c r="V74" s="111">
        <v>7.058245544610358</v>
      </c>
      <c r="W74" s="112"/>
      <c r="X74" s="13"/>
      <c r="Y74" s="294"/>
      <c r="Z74" s="295"/>
      <c r="AA74" s="116">
        <f>M74-J74</f>
        <v>-335.7327179424592</v>
      </c>
      <c r="AB74" s="109">
        <f>M74/J74</f>
        <v>0.90674091168265025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836</v>
      </c>
      <c r="G75" s="102">
        <f t="shared" si="33"/>
        <v>15817.12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3262.9746589617921</v>
      </c>
      <c r="N75" s="105">
        <f>M75/L75</f>
        <v>652.59493179235847</v>
      </c>
      <c r="O75" s="107">
        <f>L75-I75</f>
        <v>0</v>
      </c>
      <c r="P75" s="108">
        <f>N75-K75</f>
        <v>-67.405068207641534</v>
      </c>
      <c r="Q75" s="109">
        <f>N75/K75</f>
        <v>0.90638184971160896</v>
      </c>
      <c r="R75" s="303"/>
      <c r="S75" s="46">
        <v>0.73750000000000004</v>
      </c>
      <c r="T75" s="47">
        <v>0.74817129629629631</v>
      </c>
      <c r="U75" s="110">
        <v>5.9499999999999709</v>
      </c>
      <c r="V75" s="111">
        <v>15.372476112321333</v>
      </c>
      <c r="W75" s="112"/>
      <c r="X75" s="13"/>
      <c r="Y75" s="294"/>
      <c r="Z75" s="295"/>
      <c r="AA75" s="116">
        <f>M75-J75</f>
        <v>-337.0253410382079</v>
      </c>
      <c r="AB75" s="109">
        <f>M75/J75</f>
        <v>0.90638184971160896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3215.683334151041</v>
      </c>
      <c r="N89" s="137">
        <f t="shared" ref="N89:N94" si="37">M89/L89</f>
        <v>438.50227283877831</v>
      </c>
      <c r="O89" s="138">
        <f t="shared" ref="O89:O94" si="38">L89-I89</f>
        <v>0</v>
      </c>
      <c r="P89" s="139">
        <f t="shared" ref="P89:P94" si="39">N89-K89</f>
        <v>-52.406818070312625</v>
      </c>
      <c r="Q89" s="140">
        <f t="shared" ref="Q89:Q94" si="40">N89/K89</f>
        <v>0.8932453705975113</v>
      </c>
      <c r="R89" s="304"/>
      <c r="S89" s="141">
        <v>0.70833333333333337</v>
      </c>
      <c r="T89" s="142">
        <v>0.74817129629629631</v>
      </c>
      <c r="U89" s="143"/>
      <c r="V89" s="165"/>
      <c r="W89" s="166"/>
      <c r="X89" s="137"/>
      <c r="Y89" s="290"/>
      <c r="Z89" s="291"/>
      <c r="AA89" s="167">
        <f t="shared" ref="AA89:AA94" si="41">M89-J89</f>
        <v>-384.31666584895902</v>
      </c>
      <c r="AB89" s="140">
        <f t="shared" ref="AB89:AB94" si="42">M89/J89</f>
        <v>0.89324537059751141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386</v>
      </c>
      <c r="G90" s="147">
        <f t="shared" ref="G90:G94" si="43">E90*F90</f>
        <v>8982.2199999999993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2747.1677700017513</v>
      </c>
      <c r="N90" s="151">
        <f t="shared" si="37"/>
        <v>549.43355400035023</v>
      </c>
      <c r="O90" s="153">
        <f t="shared" si="38"/>
        <v>0</v>
      </c>
      <c r="P90" s="154">
        <f t="shared" si="39"/>
        <v>-50.566445999649773</v>
      </c>
      <c r="Q90" s="155">
        <f t="shared" si="40"/>
        <v>0.91572259000058376</v>
      </c>
      <c r="R90" s="302">
        <f>Q106</f>
        <v>0.91552318664763688</v>
      </c>
      <c r="S90" s="156">
        <v>0.70833333333333337</v>
      </c>
      <c r="T90" s="157">
        <v>0.71417824074074077</v>
      </c>
      <c r="U90" s="158"/>
      <c r="V90" s="159">
        <v>8.4305007698838992</v>
      </c>
      <c r="W90" s="160"/>
      <c r="X90" s="161"/>
      <c r="Y90" s="305"/>
      <c r="Z90" s="306"/>
      <c r="AA90" s="114">
        <f t="shared" si="41"/>
        <v>-252.83222999824875</v>
      </c>
      <c r="AB90" s="155">
        <f t="shared" si="42"/>
        <v>0.91572259000058376</v>
      </c>
      <c r="AC90" s="307">
        <f>AB106</f>
        <v>0.91552318664763688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1137</v>
      </c>
      <c r="G91" s="102">
        <f t="shared" si="43"/>
        <v>27901.98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2747.4099097226472</v>
      </c>
      <c r="N91" s="105">
        <f t="shared" si="37"/>
        <v>686.85247743066179</v>
      </c>
      <c r="O91" s="107">
        <f t="shared" si="38"/>
        <v>0</v>
      </c>
      <c r="P91" s="108">
        <f t="shared" si="39"/>
        <v>-63.147522569338207</v>
      </c>
      <c r="Q91" s="109">
        <f t="shared" si="40"/>
        <v>0.91580330324088244</v>
      </c>
      <c r="R91" s="303"/>
      <c r="S91" s="46">
        <v>0.71805555555555556</v>
      </c>
      <c r="T91" s="47">
        <v>0.73528935185185185</v>
      </c>
      <c r="U91" s="110">
        <v>5.5833333333333002</v>
      </c>
      <c r="V91" s="111">
        <v>24.830659509008925</v>
      </c>
      <c r="W91" s="112"/>
      <c r="X91" s="115"/>
      <c r="Y91" s="294"/>
      <c r="Z91" s="295"/>
      <c r="AA91" s="116">
        <f t="shared" si="41"/>
        <v>-252.59009027735283</v>
      </c>
      <c r="AB91" s="109">
        <f t="shared" si="42"/>
        <v>0.91580330324088244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1051</v>
      </c>
      <c r="G92" s="102">
        <f t="shared" si="43"/>
        <v>25570.829999999998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2747.6237563503778</v>
      </c>
      <c r="N92" s="105">
        <f t="shared" si="37"/>
        <v>686.90593908759445</v>
      </c>
      <c r="O92" s="107">
        <f t="shared" si="38"/>
        <v>0</v>
      </c>
      <c r="P92" s="108">
        <f t="shared" si="39"/>
        <v>-63.094060912405553</v>
      </c>
      <c r="Q92" s="109">
        <f t="shared" si="40"/>
        <v>0.9158745854501259</v>
      </c>
      <c r="R92" s="303"/>
      <c r="S92" s="46">
        <v>0.73888888888888893</v>
      </c>
      <c r="T92" s="47">
        <v>0.75482638888888898</v>
      </c>
      <c r="U92" s="110">
        <v>5.1833333333333975</v>
      </c>
      <c r="V92" s="111">
        <v>22.950740564189012</v>
      </c>
      <c r="W92" s="112"/>
      <c r="X92" s="115"/>
      <c r="Y92" s="294"/>
      <c r="Z92" s="295"/>
      <c r="AA92" s="116">
        <f t="shared" si="41"/>
        <v>-252.37624364962221</v>
      </c>
      <c r="AB92" s="109">
        <f t="shared" si="42"/>
        <v>0.9158745854501259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1348</v>
      </c>
      <c r="G93" s="102">
        <f t="shared" si="43"/>
        <v>30033.440000000002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3020.1421984106255</v>
      </c>
      <c r="N93" s="105">
        <f t="shared" si="37"/>
        <v>604.02843968212505</v>
      </c>
      <c r="O93" s="107">
        <f t="shared" si="38"/>
        <v>0</v>
      </c>
      <c r="P93" s="108">
        <f t="shared" si="39"/>
        <v>-55.971560317874946</v>
      </c>
      <c r="Q93" s="109">
        <f t="shared" si="40"/>
        <v>0.91519460557897736</v>
      </c>
      <c r="R93" s="303"/>
      <c r="S93" s="46">
        <v>0.7583333333333333</v>
      </c>
      <c r="T93" s="47">
        <v>0.77692129629629625</v>
      </c>
      <c r="U93" s="110">
        <v>5.0499999999998302</v>
      </c>
      <c r="V93" s="111">
        <v>26.78019599294489</v>
      </c>
      <c r="W93" s="112"/>
      <c r="X93" s="115"/>
      <c r="Y93" s="294"/>
      <c r="Z93" s="295"/>
      <c r="AA93" s="116">
        <f t="shared" si="41"/>
        <v>-279.8578015893745</v>
      </c>
      <c r="AB93" s="109">
        <f t="shared" si="42"/>
        <v>0.91519460557897747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4469</v>
      </c>
      <c r="G94" s="102">
        <f t="shared" si="43"/>
        <v>79950.41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3019.8180772177343</v>
      </c>
      <c r="N94" s="105">
        <f t="shared" si="37"/>
        <v>754.95451930443357</v>
      </c>
      <c r="O94" s="107">
        <f t="shared" si="38"/>
        <v>0</v>
      </c>
      <c r="P94" s="108">
        <f t="shared" si="39"/>
        <v>-70.045480695566425</v>
      </c>
      <c r="Q94" s="109">
        <f t="shared" si="40"/>
        <v>0.91509638703567708</v>
      </c>
      <c r="R94" s="303"/>
      <c r="S94" s="46">
        <v>0.78055555555555556</v>
      </c>
      <c r="T94" s="47">
        <v>0.84221064814814817</v>
      </c>
      <c r="U94" s="110">
        <v>5.2333333333334053</v>
      </c>
      <c r="V94" s="111">
        <v>88.793428326996079</v>
      </c>
      <c r="W94" s="112"/>
      <c r="X94" s="115"/>
      <c r="Y94" s="294"/>
      <c r="Z94" s="295"/>
      <c r="AA94" s="116">
        <f t="shared" si="41"/>
        <v>-280.1819227822657</v>
      </c>
      <c r="AB94" s="109">
        <f t="shared" si="42"/>
        <v>0.91509638703567708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2856.4323423406272</v>
      </c>
      <c r="N106" s="137">
        <f t="shared" ref="N106:N112" si="48">M106/L106</f>
        <v>649.18916871377883</v>
      </c>
      <c r="O106" s="138">
        <f t="shared" ref="O106:O112" si="49">L106-I106</f>
        <v>0</v>
      </c>
      <c r="P106" s="139">
        <f t="shared" ref="P106:P112" si="50">N106-K106</f>
        <v>-59.901740377130182</v>
      </c>
      <c r="Q106" s="140">
        <f t="shared" ref="Q106:Q112" si="51">N106/K106</f>
        <v>0.91552318664763688</v>
      </c>
      <c r="R106" s="304"/>
      <c r="S106" s="141">
        <v>0.70833333333333337</v>
      </c>
      <c r="T106" s="142">
        <v>0.84221064814814817</v>
      </c>
      <c r="U106" s="143"/>
      <c r="V106" s="165"/>
      <c r="W106" s="98"/>
      <c r="X106" s="68"/>
      <c r="Y106" s="290"/>
      <c r="Z106" s="291"/>
      <c r="AA106" s="167">
        <f t="shared" ref="AA106:AA112" si="52">M106-J106</f>
        <v>-263.5676576593728</v>
      </c>
      <c r="AB106" s="140">
        <f t="shared" ref="AB106:AB112" si="53">M106/J106</f>
        <v>0.91552318664763688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1715</v>
      </c>
      <c r="G107" s="147">
        <f t="shared" ref="G107:G112" si="54">E107*F107</f>
        <v>31178.7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2" si="55">F107/V107*60</f>
        <v>2748.7541168696353</v>
      </c>
      <c r="N107" s="151">
        <f t="shared" si="48"/>
        <v>916.25137228987842</v>
      </c>
      <c r="O107" s="153">
        <f t="shared" si="49"/>
        <v>0</v>
      </c>
      <c r="P107" s="154">
        <f t="shared" si="50"/>
        <v>-83.748627710121582</v>
      </c>
      <c r="Q107" s="155">
        <f t="shared" si="51"/>
        <v>0.91625137228987841</v>
      </c>
      <c r="R107" s="302">
        <f>Q123</f>
        <v>0.90557169678268001</v>
      </c>
      <c r="S107" s="156">
        <v>0.7270833333333333</v>
      </c>
      <c r="T107" s="157">
        <v>0.75307870370370367</v>
      </c>
      <c r="U107" s="158"/>
      <c r="V107" s="159">
        <v>37.435141749668631</v>
      </c>
      <c r="W107" s="160"/>
      <c r="X107" s="161"/>
      <c r="Y107" s="305"/>
      <c r="Z107" s="306"/>
      <c r="AA107" s="114">
        <f t="shared" si="52"/>
        <v>-251.24588313036475</v>
      </c>
      <c r="AB107" s="155">
        <f t="shared" si="53"/>
        <v>0.91625137228987841</v>
      </c>
      <c r="AC107" s="307">
        <f>AB123</f>
        <v>0.90557169678268001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1046</v>
      </c>
      <c r="G108" s="102">
        <f t="shared" si="54"/>
        <v>19016.28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3225.8846169944914</v>
      </c>
      <c r="N108" s="105">
        <f t="shared" si="48"/>
        <v>1075.2948723314971</v>
      </c>
      <c r="O108" s="107">
        <f t="shared" si="49"/>
        <v>0</v>
      </c>
      <c r="P108" s="108">
        <f t="shared" si="50"/>
        <v>-124.70512766850288</v>
      </c>
      <c r="Q108" s="109">
        <f t="shared" si="51"/>
        <v>0.89607906027624762</v>
      </c>
      <c r="R108" s="303"/>
      <c r="S108" s="46">
        <v>0.7631944444444444</v>
      </c>
      <c r="T108" s="47">
        <v>0.77670138888888884</v>
      </c>
      <c r="U108" s="110">
        <v>14.566666666666652</v>
      </c>
      <c r="V108" s="111">
        <v>19.455128577559776</v>
      </c>
      <c r="W108" s="112"/>
      <c r="X108" s="115"/>
      <c r="Y108" s="294"/>
      <c r="Z108" s="295"/>
      <c r="AA108" s="116">
        <f t="shared" si="52"/>
        <v>-374.11538300550865</v>
      </c>
      <c r="AB108" s="109">
        <f t="shared" si="53"/>
        <v>0.89607906027624762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1796</v>
      </c>
      <c r="G109" s="102">
        <f t="shared" si="54"/>
        <v>25197.879999999997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2751.4401003867824</v>
      </c>
      <c r="N109" s="105">
        <f t="shared" si="48"/>
        <v>917.14670012892748</v>
      </c>
      <c r="O109" s="107">
        <f t="shared" si="49"/>
        <v>0</v>
      </c>
      <c r="P109" s="108">
        <f t="shared" si="50"/>
        <v>-82.853299871072522</v>
      </c>
      <c r="Q109" s="109">
        <f t="shared" si="51"/>
        <v>0.91714670012892752</v>
      </c>
      <c r="R109" s="303"/>
      <c r="S109" s="46">
        <v>0.78680555555555542</v>
      </c>
      <c r="T109" s="47">
        <v>0.81399305555555546</v>
      </c>
      <c r="U109" s="110">
        <v>14.549999999999876</v>
      </c>
      <c r="V109" s="111">
        <v>39.164944926422962</v>
      </c>
      <c r="W109" s="112"/>
      <c r="X109" s="115"/>
      <c r="Y109" s="294"/>
      <c r="Z109" s="295"/>
      <c r="AA109" s="116">
        <f t="shared" si="52"/>
        <v>-248.55989961321757</v>
      </c>
      <c r="AB109" s="109">
        <f t="shared" si="53"/>
        <v>0.91714670012892752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2271</v>
      </c>
      <c r="G110" s="102">
        <f t="shared" si="54"/>
        <v>32429.879999999997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3226.4003308296865</v>
      </c>
      <c r="N110" s="105">
        <f t="shared" si="48"/>
        <v>1075.4667769432288</v>
      </c>
      <c r="O110" s="107">
        <f t="shared" si="49"/>
        <v>0</v>
      </c>
      <c r="P110" s="108">
        <f t="shared" si="50"/>
        <v>-124.53322305677125</v>
      </c>
      <c r="Q110" s="109">
        <f t="shared" si="51"/>
        <v>0.89622231411935727</v>
      </c>
      <c r="R110" s="303"/>
      <c r="S110" s="46">
        <v>0.8243055555555554</v>
      </c>
      <c r="T110" s="47">
        <v>0.85362268518518503</v>
      </c>
      <c r="U110" s="110">
        <v>14.849999999999923</v>
      </c>
      <c r="V110" s="111">
        <v>42.232824828951095</v>
      </c>
      <c r="W110" s="112"/>
      <c r="X110" s="115"/>
      <c r="Y110" s="294"/>
      <c r="Z110" s="295"/>
      <c r="AA110" s="116">
        <f t="shared" si="52"/>
        <v>-373.59966917031352</v>
      </c>
      <c r="AB110" s="109">
        <f t="shared" si="53"/>
        <v>0.89622231411935738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4660</v>
      </c>
      <c r="G111" s="102">
        <f t="shared" si="54"/>
        <v>65379.799999999996</v>
      </c>
      <c r="H111" s="26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2751.440100386782</v>
      </c>
      <c r="N111" s="105">
        <f t="shared" si="48"/>
        <v>917.14670012892736</v>
      </c>
      <c r="O111" s="107">
        <f t="shared" si="49"/>
        <v>0</v>
      </c>
      <c r="P111" s="108">
        <f t="shared" si="50"/>
        <v>-82.853299871072636</v>
      </c>
      <c r="Q111" s="109">
        <f t="shared" si="51"/>
        <v>0.91714670012892741</v>
      </c>
      <c r="R111" s="303"/>
      <c r="S111" s="46">
        <v>0.86388888888888871</v>
      </c>
      <c r="T111" s="47">
        <v>0.93445601851851834</v>
      </c>
      <c r="U111" s="110">
        <v>14.783333333333299</v>
      </c>
      <c r="V111" s="111">
        <v>101.61951189149833</v>
      </c>
      <c r="W111" s="112"/>
      <c r="X111" s="115"/>
      <c r="Y111" s="294"/>
      <c r="Z111" s="295"/>
      <c r="AA111" s="116">
        <f t="shared" si="52"/>
        <v>-248.55989961321802</v>
      </c>
      <c r="AB111" s="109">
        <f t="shared" si="53"/>
        <v>0.91714670012892729</v>
      </c>
      <c r="AC111" s="308"/>
    </row>
    <row r="112" spans="1:29" ht="15.75" customHeight="1">
      <c r="A112" s="311"/>
      <c r="B112" s="99" t="s">
        <v>118</v>
      </c>
      <c r="C112" s="292" t="s">
        <v>143</v>
      </c>
      <c r="D112" s="293"/>
      <c r="E112" s="100">
        <v>14.28</v>
      </c>
      <c r="F112" s="101">
        <v>6030</v>
      </c>
      <c r="G112" s="120">
        <f t="shared" si="54"/>
        <v>86108.4</v>
      </c>
      <c r="H112" s="26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3226.400330829686</v>
      </c>
      <c r="N112" s="105">
        <f t="shared" si="48"/>
        <v>1075.4667769432288</v>
      </c>
      <c r="O112" s="107">
        <f t="shared" si="49"/>
        <v>0</v>
      </c>
      <c r="P112" s="108">
        <f t="shared" si="50"/>
        <v>-124.53322305677125</v>
      </c>
      <c r="Q112" s="109">
        <f t="shared" si="51"/>
        <v>0.89622231411935727</v>
      </c>
      <c r="R112" s="303"/>
      <c r="S112" s="46">
        <v>0.9444444444444442</v>
      </c>
      <c r="T112" s="119">
        <v>1.0223148148148145</v>
      </c>
      <c r="U112" s="110">
        <v>15</v>
      </c>
      <c r="V112" s="111">
        <v>112.13735522614492</v>
      </c>
      <c r="W112" s="112"/>
      <c r="X112" s="115"/>
      <c r="Y112" s="294"/>
      <c r="Z112" s="295"/>
      <c r="AA112" s="116">
        <f t="shared" si="52"/>
        <v>-373.59966917031397</v>
      </c>
      <c r="AB112" s="109">
        <f t="shared" si="53"/>
        <v>0.89622231411935727</v>
      </c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26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2988.386599382844</v>
      </c>
      <c r="N123" s="137">
        <f t="shared" ref="N123:N134" si="59">M123/L123</f>
        <v>996.12886646094796</v>
      </c>
      <c r="O123" s="138">
        <f t="shared" ref="O123:O134" si="60">L123-I123</f>
        <v>0</v>
      </c>
      <c r="P123" s="139">
        <f t="shared" ref="P123:P134" si="61">N123-K123</f>
        <v>-103.87113353905204</v>
      </c>
      <c r="Q123" s="140">
        <f t="shared" ref="Q123:Q134" si="62">N123/K123</f>
        <v>0.90557169678268001</v>
      </c>
      <c r="R123" s="304"/>
      <c r="S123" s="141">
        <v>0.7270833333333333</v>
      </c>
      <c r="T123" s="142">
        <v>1.0223148148148145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-311.613400617156</v>
      </c>
      <c r="AB123" s="140">
        <f t="shared" ref="AB123:AB134" si="64">M123/J123</f>
        <v>0.90557169678268001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1184</v>
      </c>
      <c r="G124" s="147">
        <f t="shared" ref="G124:G134" si="65">E124*F124</f>
        <v>29635.52</v>
      </c>
      <c r="H124" s="148"/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3225.7087436999595</v>
      </c>
      <c r="N124" s="151">
        <f t="shared" si="59"/>
        <v>645.14174873999195</v>
      </c>
      <c r="O124" s="153">
        <f t="shared" si="60"/>
        <v>0</v>
      </c>
      <c r="P124" s="154">
        <f t="shared" si="61"/>
        <v>-74.858251260008046</v>
      </c>
      <c r="Q124" s="155">
        <f t="shared" si="62"/>
        <v>0.89603020658332211</v>
      </c>
      <c r="R124" s="302">
        <f>Q140</f>
        <v>0.89593865626434577</v>
      </c>
      <c r="S124" s="156">
        <v>0.73472222222222217</v>
      </c>
      <c r="T124" s="157">
        <v>0.75001157407407404</v>
      </c>
      <c r="U124" s="158"/>
      <c r="V124" s="159">
        <v>22.023067066655109</v>
      </c>
      <c r="W124" s="157"/>
      <c r="X124" s="168"/>
      <c r="Y124" s="305"/>
      <c r="Z124" s="306"/>
      <c r="AA124" s="170">
        <f t="shared" si="63"/>
        <v>-374.29125630004046</v>
      </c>
      <c r="AB124" s="155">
        <f t="shared" si="64"/>
        <v>0.89603020658332211</v>
      </c>
      <c r="AC124" s="307">
        <f>AB140</f>
        <v>0.89593865626434577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359</v>
      </c>
      <c r="G125" s="102">
        <f t="shared" si="65"/>
        <v>5995.3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3225.9238854278292</v>
      </c>
      <c r="N125" s="105">
        <f t="shared" si="59"/>
        <v>1075.3079618092763</v>
      </c>
      <c r="O125" s="107">
        <f t="shared" si="60"/>
        <v>0</v>
      </c>
      <c r="P125" s="108">
        <f t="shared" si="61"/>
        <v>-124.69203819072368</v>
      </c>
      <c r="Q125" s="109">
        <f t="shared" si="62"/>
        <v>0.8960899681743969</v>
      </c>
      <c r="R125" s="303"/>
      <c r="S125" s="46">
        <v>0.76041666666666652</v>
      </c>
      <c r="T125" s="47">
        <v>0.76504629629629617</v>
      </c>
      <c r="U125" s="110">
        <v>14.983333333333171</v>
      </c>
      <c r="V125" s="111">
        <v>6.6771569215568514</v>
      </c>
      <c r="W125" s="112"/>
      <c r="X125" s="13"/>
      <c r="Y125" s="294"/>
      <c r="Z125" s="295"/>
      <c r="AA125" s="171">
        <f t="shared" si="63"/>
        <v>-374.07611457217081</v>
      </c>
      <c r="AB125" s="109">
        <f t="shared" si="64"/>
        <v>0.89608996817439701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576</v>
      </c>
      <c r="G126" s="102">
        <f t="shared" si="65"/>
        <v>17280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3226.5427022921017</v>
      </c>
      <c r="N126" s="105">
        <f t="shared" si="59"/>
        <v>806.63567557302542</v>
      </c>
      <c r="O126" s="107">
        <f t="shared" si="60"/>
        <v>0</v>
      </c>
      <c r="P126" s="108">
        <f t="shared" si="61"/>
        <v>-93.364324426974576</v>
      </c>
      <c r="Q126" s="109">
        <f t="shared" si="62"/>
        <v>0.89626186174780598</v>
      </c>
      <c r="R126" s="303"/>
      <c r="S126" s="46">
        <v>0.7749999999999998</v>
      </c>
      <c r="T126" s="47">
        <v>0.78243055555555541</v>
      </c>
      <c r="U126" s="110">
        <v>15</v>
      </c>
      <c r="V126" s="111">
        <v>10.711155310434584</v>
      </c>
      <c r="W126" s="112"/>
      <c r="X126" s="13"/>
      <c r="Y126" s="294"/>
      <c r="Z126" s="295"/>
      <c r="AA126" s="171">
        <f t="shared" si="63"/>
        <v>-373.45729770789831</v>
      </c>
      <c r="AB126" s="109">
        <f t="shared" si="64"/>
        <v>0.89626186174780598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574</v>
      </c>
      <c r="G127" s="102">
        <f t="shared" si="65"/>
        <v>14246.68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3224.1931506730571</v>
      </c>
      <c r="N127" s="105">
        <f t="shared" si="59"/>
        <v>644.83863013461144</v>
      </c>
      <c r="O127" s="107">
        <f t="shared" si="60"/>
        <v>0</v>
      </c>
      <c r="P127" s="108">
        <f t="shared" si="61"/>
        <v>-75.161369865388565</v>
      </c>
      <c r="Q127" s="109">
        <f t="shared" si="62"/>
        <v>0.89560920852029369</v>
      </c>
      <c r="R127" s="303"/>
      <c r="S127" s="46">
        <v>0.79236111111111085</v>
      </c>
      <c r="T127" s="47">
        <v>0.79976851851851827</v>
      </c>
      <c r="U127" s="110">
        <v>15</v>
      </c>
      <c r="V127" s="111">
        <v>10.68174218806047</v>
      </c>
      <c r="W127" s="112"/>
      <c r="X127" s="13"/>
      <c r="Y127" s="294"/>
      <c r="Z127" s="295"/>
      <c r="AA127" s="171">
        <f t="shared" si="63"/>
        <v>-375.80684932694294</v>
      </c>
      <c r="AB127" s="109">
        <f t="shared" si="64"/>
        <v>0.89560920852029358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871</v>
      </c>
      <c r="G128" s="102">
        <f t="shared" si="65"/>
        <v>15834.78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3223.2834114390857</v>
      </c>
      <c r="N128" s="105">
        <f t="shared" si="59"/>
        <v>1074.4278038130285</v>
      </c>
      <c r="O128" s="107">
        <f t="shared" si="60"/>
        <v>0</v>
      </c>
      <c r="P128" s="108">
        <f t="shared" si="61"/>
        <v>-125.5721961869715</v>
      </c>
      <c r="Q128" s="109">
        <f t="shared" si="62"/>
        <v>0.8953565031775238</v>
      </c>
      <c r="R128" s="303"/>
      <c r="S128" s="46">
        <v>0.8097222222222219</v>
      </c>
      <c r="T128" s="47">
        <v>0.82097222222222188</v>
      </c>
      <c r="U128" s="110">
        <v>15</v>
      </c>
      <c r="V128" s="111">
        <v>16.213281095461507</v>
      </c>
      <c r="W128" s="112"/>
      <c r="X128" s="115"/>
      <c r="Y128" s="294"/>
      <c r="Z128" s="295"/>
      <c r="AA128" s="171">
        <f t="shared" si="63"/>
        <v>-376.71658856091426</v>
      </c>
      <c r="AB128" s="109">
        <f t="shared" si="64"/>
        <v>0.8953565031775238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1881</v>
      </c>
      <c r="G129" s="120">
        <f t="shared" si="65"/>
        <v>31337.46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3226.7878723519925</v>
      </c>
      <c r="N129" s="105">
        <f t="shared" si="59"/>
        <v>645.3575744703985</v>
      </c>
      <c r="O129" s="107">
        <f t="shared" si="60"/>
        <v>0</v>
      </c>
      <c r="P129" s="108">
        <f t="shared" si="61"/>
        <v>-74.642425529601496</v>
      </c>
      <c r="Q129" s="109">
        <f t="shared" si="62"/>
        <v>0.89632996454222014</v>
      </c>
      <c r="R129" s="303"/>
      <c r="S129" s="46">
        <v>0.8312499999999996</v>
      </c>
      <c r="T129" s="119">
        <v>0.85553240740740699</v>
      </c>
      <c r="U129" s="110">
        <v>14.799999999999915</v>
      </c>
      <c r="V129" s="111">
        <v>34.975958899255687</v>
      </c>
      <c r="W129" s="112"/>
      <c r="X129" s="49"/>
      <c r="Y129" s="294"/>
      <c r="Z129" s="295"/>
      <c r="AA129" s="171">
        <f t="shared" si="63"/>
        <v>-373.21212764800748</v>
      </c>
      <c r="AB129" s="109">
        <f t="shared" si="64"/>
        <v>0.89632996454222014</v>
      </c>
      <c r="AC129" s="308"/>
    </row>
    <row r="130" spans="1:29" ht="15.75" customHeight="1">
      <c r="A130" s="298"/>
      <c r="B130" s="99" t="s">
        <v>118</v>
      </c>
      <c r="C130" s="292" t="s">
        <v>134</v>
      </c>
      <c r="D130" s="293"/>
      <c r="E130" s="100">
        <v>16.7</v>
      </c>
      <c r="F130" s="101">
        <v>838</v>
      </c>
      <c r="G130" s="120">
        <f t="shared" si="65"/>
        <v>13994.599999999999</v>
      </c>
      <c r="H130" s="26"/>
      <c r="I130" s="103">
        <v>3</v>
      </c>
      <c r="J130" s="104">
        <v>3600</v>
      </c>
      <c r="K130" s="105">
        <f t="shared" si="44"/>
        <v>1200</v>
      </c>
      <c r="L130" s="106">
        <v>3</v>
      </c>
      <c r="M130" s="104">
        <f t="shared" si="66"/>
        <v>3225.9238854278296</v>
      </c>
      <c r="N130" s="105">
        <f t="shared" si="59"/>
        <v>1075.3079618092765</v>
      </c>
      <c r="O130" s="122">
        <f t="shared" si="60"/>
        <v>0</v>
      </c>
      <c r="P130" s="123">
        <f t="shared" si="61"/>
        <v>-124.69203819072345</v>
      </c>
      <c r="Q130" s="124">
        <f t="shared" si="62"/>
        <v>0.89608996817439712</v>
      </c>
      <c r="R130" s="303"/>
      <c r="S130" s="46">
        <v>0.86527777777777737</v>
      </c>
      <c r="T130" s="119">
        <v>0.87609953703703658</v>
      </c>
      <c r="U130" s="110">
        <v>15</v>
      </c>
      <c r="V130" s="111">
        <v>15.586232591266409</v>
      </c>
      <c r="W130" s="112"/>
      <c r="X130" s="115"/>
      <c r="Y130" s="294"/>
      <c r="Z130" s="295"/>
      <c r="AA130" s="171">
        <f t="shared" si="63"/>
        <v>-374.07611457217035</v>
      </c>
      <c r="AB130" s="109">
        <f t="shared" si="64"/>
        <v>0.89608996817439712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1346</v>
      </c>
      <c r="G131" s="120">
        <f t="shared" si="65"/>
        <v>40380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3226.5427022921012</v>
      </c>
      <c r="N131" s="105">
        <f t="shared" si="59"/>
        <v>806.63567557302531</v>
      </c>
      <c r="O131" s="122">
        <f t="shared" si="60"/>
        <v>0</v>
      </c>
      <c r="P131" s="123">
        <f t="shared" si="61"/>
        <v>-93.36432442697469</v>
      </c>
      <c r="Q131" s="124">
        <f t="shared" si="62"/>
        <v>0.89626186174780587</v>
      </c>
      <c r="R131" s="303"/>
      <c r="S131" s="46">
        <v>0.88611111111111063</v>
      </c>
      <c r="T131" s="119">
        <v>0.90348379629629583</v>
      </c>
      <c r="U131" s="110">
        <v>15</v>
      </c>
      <c r="V131" s="111">
        <v>25.02988723584193</v>
      </c>
      <c r="W131" s="112"/>
      <c r="X131" s="115"/>
      <c r="Y131" s="294"/>
      <c r="Z131" s="295"/>
      <c r="AA131" s="171">
        <f t="shared" si="63"/>
        <v>-373.45729770789876</v>
      </c>
      <c r="AB131" s="109">
        <f t="shared" si="64"/>
        <v>0.89626186174780587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1297</v>
      </c>
      <c r="G132" s="120">
        <f t="shared" si="65"/>
        <v>32191.54</v>
      </c>
      <c r="H132" s="61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3224.1931506730562</v>
      </c>
      <c r="N132" s="105">
        <f t="shared" si="59"/>
        <v>644.83863013461121</v>
      </c>
      <c r="O132" s="122">
        <f t="shared" si="60"/>
        <v>0</v>
      </c>
      <c r="P132" s="123">
        <f t="shared" si="61"/>
        <v>-75.161369865388792</v>
      </c>
      <c r="Q132" s="124">
        <f t="shared" si="62"/>
        <v>0.89560920852029335</v>
      </c>
      <c r="R132" s="303"/>
      <c r="S132" s="46">
        <v>0.91388888888888842</v>
      </c>
      <c r="T132" s="119">
        <v>0.93064814814814767</v>
      </c>
      <c r="U132" s="110">
        <v>14.983333333333331</v>
      </c>
      <c r="V132" s="111">
        <v>24.136271111349185</v>
      </c>
      <c r="W132" s="125"/>
      <c r="X132" s="126"/>
      <c r="Y132" s="294"/>
      <c r="Z132" s="295"/>
      <c r="AA132" s="171">
        <f t="shared" si="63"/>
        <v>-375.80684932694385</v>
      </c>
      <c r="AB132" s="109">
        <f t="shared" si="64"/>
        <v>0.89560920852029335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2178</v>
      </c>
      <c r="G133" s="120">
        <f t="shared" si="65"/>
        <v>39596.04</v>
      </c>
      <c r="H133" s="61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3223.2834114390857</v>
      </c>
      <c r="N133" s="105">
        <f t="shared" si="59"/>
        <v>1074.4278038130285</v>
      </c>
      <c r="O133" s="122">
        <f t="shared" si="60"/>
        <v>0</v>
      </c>
      <c r="P133" s="123">
        <f t="shared" si="61"/>
        <v>-125.5721961869715</v>
      </c>
      <c r="Q133" s="124">
        <f t="shared" si="62"/>
        <v>0.8953565031775238</v>
      </c>
      <c r="R133" s="303"/>
      <c r="S133" s="46">
        <v>0.94097222222222177</v>
      </c>
      <c r="T133" s="119">
        <v>0.96912037037036991</v>
      </c>
      <c r="U133" s="110">
        <v>14.866666666666699</v>
      </c>
      <c r="V133" s="111">
        <v>40.542510018272289</v>
      </c>
      <c r="W133" s="125"/>
      <c r="X133" s="126"/>
      <c r="Y133" s="294"/>
      <c r="Z133" s="295"/>
      <c r="AA133" s="171">
        <f t="shared" si="63"/>
        <v>-376.71658856091426</v>
      </c>
      <c r="AB133" s="109">
        <f t="shared" si="64"/>
        <v>0.8953565031775238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4900</v>
      </c>
      <c r="G134" s="120">
        <f t="shared" si="65"/>
        <v>81634</v>
      </c>
      <c r="H134" s="61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3226.7878723519921</v>
      </c>
      <c r="N134" s="105">
        <f t="shared" si="59"/>
        <v>645.35757447039839</v>
      </c>
      <c r="O134" s="122">
        <f t="shared" si="60"/>
        <v>0</v>
      </c>
      <c r="P134" s="123">
        <f t="shared" si="61"/>
        <v>-74.64242552960161</v>
      </c>
      <c r="Q134" s="124">
        <f t="shared" si="62"/>
        <v>0.89632996454222003</v>
      </c>
      <c r="R134" s="303"/>
      <c r="S134" s="46">
        <v>0.97916666666666619</v>
      </c>
      <c r="T134" s="119">
        <v>1.0424305555555551</v>
      </c>
      <c r="U134" s="110">
        <v>15</v>
      </c>
      <c r="V134" s="111">
        <v>91.112279960846834</v>
      </c>
      <c r="W134" s="125"/>
      <c r="X134" s="126"/>
      <c r="Y134" s="294"/>
      <c r="Z134" s="295"/>
      <c r="AA134" s="171">
        <f t="shared" si="63"/>
        <v>-373.21212764800794</v>
      </c>
      <c r="AB134" s="109">
        <f t="shared" si="64"/>
        <v>0.89632996454222003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4.0909090909090908</v>
      </c>
      <c r="J140" s="136">
        <f t="shared" si="67"/>
        <v>3600</v>
      </c>
      <c r="K140" s="137">
        <f t="shared" ref="K140" si="68">J140/I140</f>
        <v>880</v>
      </c>
      <c r="L140" s="135">
        <f t="shared" ref="L140:M140" si="69">AVERAGE(L124:L139)</f>
        <v>4.0909090909090908</v>
      </c>
      <c r="M140" s="136">
        <f t="shared" si="69"/>
        <v>3225.3791625516446</v>
      </c>
      <c r="N140" s="137">
        <f>M140/L140</f>
        <v>788.4260175126243</v>
      </c>
      <c r="O140" s="138">
        <f>L140-I140</f>
        <v>0</v>
      </c>
      <c r="P140" s="139">
        <f>N140-K140</f>
        <v>-91.573982487375702</v>
      </c>
      <c r="Q140" s="140">
        <f>N140/K140</f>
        <v>0.89593865626434577</v>
      </c>
      <c r="R140" s="304"/>
      <c r="S140" s="141">
        <v>0.73472222222222217</v>
      </c>
      <c r="T140" s="142">
        <v>1.0424305555555551</v>
      </c>
      <c r="U140" s="143"/>
      <c r="V140" s="165"/>
      <c r="W140" s="166"/>
      <c r="X140" s="137"/>
      <c r="Y140" s="290"/>
      <c r="Z140" s="291"/>
      <c r="AA140" s="173">
        <f>M140-J140</f>
        <v>-374.62083744835536</v>
      </c>
      <c r="AB140" s="140">
        <f>M140/J140</f>
        <v>0.89593865626434577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21" priority="1" operator="greaterThan">
      <formula>0</formula>
    </cfRule>
  </conditionalFormatting>
  <conditionalFormatting sqref="P5:P140 AA5:AA140">
    <cfRule type="cellIs" dxfId="320" priority="4" operator="lessThan">
      <formula>0</formula>
    </cfRule>
  </conditionalFormatting>
  <conditionalFormatting sqref="Q5:Q140 AB5:AB140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AC5:AC6 R5:R140 AC73:AC78">
    <cfRule type="cellIs" dxfId="317" priority="5" operator="lessThan">
      <formula>0.8</formula>
    </cfRule>
  </conditionalFormatting>
  <conditionalFormatting sqref="AC12:AC20">
    <cfRule type="cellIs" dxfId="316" priority="12" operator="lessThan">
      <formula>0.8</formula>
    </cfRule>
  </conditionalFormatting>
  <conditionalFormatting sqref="AC22">
    <cfRule type="cellIs" dxfId="315" priority="11" operator="lessThan">
      <formula>0.8</formula>
    </cfRule>
  </conditionalFormatting>
  <conditionalFormatting sqref="AC39">
    <cfRule type="cellIs" dxfId="314" priority="7" operator="lessThan">
      <formula>0.8</formula>
    </cfRule>
  </conditionalFormatting>
  <conditionalFormatting sqref="AC56:AC61">
    <cfRule type="cellIs" dxfId="313" priority="6" operator="lessThan">
      <formula>0.8</formula>
    </cfRule>
  </conditionalFormatting>
  <conditionalFormatting sqref="AC90">
    <cfRule type="cellIs" dxfId="312" priority="10" operator="lessThan">
      <formula>0.8</formula>
    </cfRule>
  </conditionalFormatting>
  <conditionalFormatting sqref="AC107">
    <cfRule type="cellIs" dxfId="311" priority="9" operator="lessThan">
      <formula>0.8</formula>
    </cfRule>
  </conditionalFormatting>
  <conditionalFormatting sqref="AC124:AC129">
    <cfRule type="cellIs" dxfId="310" priority="8" operator="lessThan">
      <formula>0.8</formula>
    </cfRule>
  </conditionalFormatting>
  <dataValidations count="1">
    <dataValidation type="list" allowBlank="1" showInputMessage="1" showErrorMessage="1" sqref="Y5:Z140" xr:uid="{E3EC3BCA-442E-4ED3-8AFC-D20D60A6F12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EBD3-538A-4E92-A945-8CE96EBE3B3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B29" sqref="B29:O29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66635</v>
      </c>
      <c r="E1" s="87" t="s">
        <v>3</v>
      </c>
      <c r="F1" s="88">
        <f>SUM(G5:G140)</f>
        <v>2890849.2299999995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46248</v>
      </c>
      <c r="B2" s="348"/>
      <c r="C2" s="91" t="s">
        <v>40</v>
      </c>
      <c r="D2" s="92">
        <f>AVERAGE(N21,N38,N55,N72,N89,N106,N123,N140)</f>
        <v>201.38073269286144</v>
      </c>
      <c r="E2" s="92" t="s">
        <v>91</v>
      </c>
      <c r="F2" s="93">
        <f>F1/D1</f>
        <v>43.383345539131078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39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3771</v>
      </c>
      <c r="G5" s="147">
        <f t="shared" ref="G5:G8" si="0">E5*F5</f>
        <v>74288.7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1082.3672881768484</v>
      </c>
      <c r="N5" s="151">
        <f>M5/L5</f>
        <v>83.259022167449885</v>
      </c>
      <c r="O5" s="153">
        <f>L5-I5</f>
        <v>0</v>
      </c>
      <c r="P5" s="154">
        <f>N5-K5</f>
        <v>-9.0486701402424217</v>
      </c>
      <c r="Q5" s="155">
        <f>N5/K5</f>
        <v>0.90197274014737372</v>
      </c>
      <c r="R5" s="302">
        <f>Q21</f>
        <v>0.90211862282039135</v>
      </c>
      <c r="S5" s="156">
        <v>0.25</v>
      </c>
      <c r="T5" s="157">
        <v>0.39516203703703701</v>
      </c>
      <c r="U5" s="158"/>
      <c r="V5" s="159">
        <v>209.04179428880826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-117.63271182315157</v>
      </c>
      <c r="AF5" s="131">
        <f>M5/J5</f>
        <v>0.90197274014737372</v>
      </c>
      <c r="AG5" s="381">
        <f>AF21</f>
        <v>0.90211862282039146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3342</v>
      </c>
      <c r="G6" s="102">
        <f t="shared" si="0"/>
        <v>188589.06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1804.9548219448359</v>
      </c>
      <c r="N6" s="105">
        <f>M6/L6</f>
        <v>75.206450914368162</v>
      </c>
      <c r="O6" s="107">
        <f>L6-I6</f>
        <v>0</v>
      </c>
      <c r="P6" s="108">
        <f>N6-K6</f>
        <v>-8.1268824189651667</v>
      </c>
      <c r="Q6" s="109">
        <f>N6/K6</f>
        <v>0.90247741097241796</v>
      </c>
      <c r="R6" s="303"/>
      <c r="S6" s="46">
        <v>0.39930555555555558</v>
      </c>
      <c r="T6" s="47">
        <v>0.47644675925925928</v>
      </c>
      <c r="U6" s="110">
        <v>5.9666666666667467</v>
      </c>
      <c r="V6" s="111">
        <v>111.09419336265715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-195.04517805516411</v>
      </c>
      <c r="AF6" s="109">
        <f>M6/J6</f>
        <v>0.90247741097241796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493</v>
      </c>
      <c r="G7" s="102">
        <f t="shared" si="0"/>
        <v>38133.549999999996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1803.0216040393489</v>
      </c>
      <c r="N7" s="105">
        <f>M7/L7</f>
        <v>72.120864161573948</v>
      </c>
      <c r="O7" s="107">
        <f>L7-I7</f>
        <v>0</v>
      </c>
      <c r="P7" s="108">
        <f>N7-K7</f>
        <v>-7.8791358384260519</v>
      </c>
      <c r="Q7" s="109">
        <f>N7/K7</f>
        <v>0.90151080201967437</v>
      </c>
      <c r="R7" s="303"/>
      <c r="S7" s="46">
        <v>0.48055555555555557</v>
      </c>
      <c r="T7" s="47">
        <v>0.49194444444444446</v>
      </c>
      <c r="U7" s="110">
        <v>5.916666666666659</v>
      </c>
      <c r="V7" s="111">
        <v>16.4057934379329</v>
      </c>
      <c r="W7" s="112">
        <v>0.49194444444444446</v>
      </c>
      <c r="X7" s="115">
        <v>0.53055555555555556</v>
      </c>
      <c r="Y7" s="12"/>
      <c r="Z7" s="197"/>
      <c r="AA7" s="294"/>
      <c r="AB7" s="295"/>
      <c r="AC7" s="12">
        <v>1</v>
      </c>
      <c r="AD7" s="197"/>
      <c r="AE7" s="116">
        <f>M7-J7</f>
        <v>-196.97839596065114</v>
      </c>
      <c r="AF7" s="109">
        <f>M7/J7</f>
        <v>0.90151080201967448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3159</v>
      </c>
      <c r="G8" s="102">
        <f t="shared" si="0"/>
        <v>188023.68000000002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1804.9103701457855</v>
      </c>
      <c r="N8" s="105">
        <f>M8/L8</f>
        <v>75.20459875607439</v>
      </c>
      <c r="O8" s="107">
        <f>L8-I8</f>
        <v>0</v>
      </c>
      <c r="P8" s="108">
        <f>N8-K8</f>
        <v>-8.128734577258939</v>
      </c>
      <c r="Q8" s="109">
        <f>N8/K8</f>
        <v>0.90245518507289268</v>
      </c>
      <c r="R8" s="303"/>
      <c r="S8" s="46">
        <v>0.53055555555555556</v>
      </c>
      <c r="T8" s="47">
        <v>0.60347222222222219</v>
      </c>
      <c r="U8" s="110">
        <v>55.59999999999998</v>
      </c>
      <c r="V8" s="111">
        <v>105.01352484594044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-195.08962985421454</v>
      </c>
      <c r="AF8" s="109">
        <f>M8/J8</f>
        <v>0.90245518507289268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1623.8135210767045</v>
      </c>
      <c r="N21" s="137">
        <f t="shared" ref="N21:N27" si="5">M21/L21</f>
        <v>75.526210282637422</v>
      </c>
      <c r="O21" s="138">
        <f t="shared" ref="O21:O27" si="6">L21-I21</f>
        <v>0</v>
      </c>
      <c r="P21" s="139">
        <f t="shared" ref="P21:P27" si="7">N21-K21</f>
        <v>-8.1947199499207244</v>
      </c>
      <c r="Q21" s="140">
        <f t="shared" ref="Q21:Q27" si="8">N21/K21</f>
        <v>0.90211862282039135</v>
      </c>
      <c r="R21" s="304"/>
      <c r="S21" s="141">
        <v>0.25</v>
      </c>
      <c r="T21" s="142">
        <v>0.60347222222222219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-176.18647892329545</v>
      </c>
      <c r="AF21" s="140">
        <f t="shared" ref="AF21:AF27" si="10">M21/J21</f>
        <v>0.90211862282039146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1825</v>
      </c>
      <c r="G22" s="147">
        <f t="shared" ref="G22:G27" si="11">E22*F22</f>
        <v>66521.25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1894.3283422374971</v>
      </c>
      <c r="N22" s="151">
        <f t="shared" si="5"/>
        <v>94.716417111874847</v>
      </c>
      <c r="O22" s="153">
        <f t="shared" si="6"/>
        <v>0</v>
      </c>
      <c r="P22" s="154">
        <f t="shared" si="7"/>
        <v>-10.283582888125153</v>
      </c>
      <c r="Q22" s="155">
        <f t="shared" si="8"/>
        <v>0.90206111535118905</v>
      </c>
      <c r="R22" s="302">
        <f>Q38</f>
        <v>0.90290028834782265</v>
      </c>
      <c r="S22" s="156">
        <v>0.25</v>
      </c>
      <c r="T22" s="157">
        <v>0.29013888888888889</v>
      </c>
      <c r="U22" s="158"/>
      <c r="V22" s="159">
        <v>57.80412907229347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-205.67165776250295</v>
      </c>
      <c r="AF22" s="155">
        <f t="shared" si="10"/>
        <v>0.90206111535118905</v>
      </c>
      <c r="AG22" s="374">
        <f>AF38</f>
        <v>0.91096189806521377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1177</v>
      </c>
      <c r="G23" s="102">
        <f t="shared" si="11"/>
        <v>40947.83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1808.1279954925199</v>
      </c>
      <c r="N23" s="105">
        <f t="shared" si="5"/>
        <v>164.37527231750181</v>
      </c>
      <c r="O23" s="107">
        <f t="shared" si="6"/>
        <v>0</v>
      </c>
      <c r="P23" s="108">
        <f t="shared" si="7"/>
        <v>-17.442909500680003</v>
      </c>
      <c r="Q23" s="109">
        <f t="shared" si="8"/>
        <v>0.90406399774626001</v>
      </c>
      <c r="R23" s="303"/>
      <c r="S23" s="46">
        <v>0.29374999999999996</v>
      </c>
      <c r="T23" s="47">
        <v>0.32086805555555553</v>
      </c>
      <c r="U23" s="110">
        <v>5.1999999999999336</v>
      </c>
      <c r="V23" s="111">
        <v>39.056969515459365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-191.87200450748014</v>
      </c>
      <c r="AF23" s="109">
        <f t="shared" si="10"/>
        <v>0.9040639977462599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915</v>
      </c>
      <c r="G24" s="102">
        <f t="shared" si="11"/>
        <v>47067.6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1805.3709154418088</v>
      </c>
      <c r="N24" s="105">
        <f t="shared" si="5"/>
        <v>95.019521865358357</v>
      </c>
      <c r="O24" s="107">
        <f t="shared" si="6"/>
        <v>0</v>
      </c>
      <c r="P24" s="108">
        <f t="shared" si="7"/>
        <v>-10.243636029378479</v>
      </c>
      <c r="Q24" s="109">
        <f t="shared" si="8"/>
        <v>0.90268545772090447</v>
      </c>
      <c r="R24" s="303"/>
      <c r="S24" s="46">
        <v>0.32430555555555551</v>
      </c>
      <c r="T24" s="47">
        <v>0.34541666666666665</v>
      </c>
      <c r="U24" s="110">
        <v>4.9499999999999744</v>
      </c>
      <c r="V24" s="111">
        <v>30.409263564858591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-194.62908455819115</v>
      </c>
      <c r="AF24" s="109">
        <f t="shared" si="10"/>
        <v>0.90268545772090447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1543</v>
      </c>
      <c r="G25" s="102">
        <f t="shared" si="11"/>
        <v>66781.040000000008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1624.0649246155494</v>
      </c>
      <c r="N25" s="105">
        <f t="shared" si="5"/>
        <v>77.336424981692829</v>
      </c>
      <c r="O25" s="107">
        <f t="shared" si="6"/>
        <v>0</v>
      </c>
      <c r="P25" s="108">
        <f t="shared" si="7"/>
        <v>-8.3778607325928789</v>
      </c>
      <c r="Q25" s="109">
        <f t="shared" si="8"/>
        <v>0.90225829145308312</v>
      </c>
      <c r="R25" s="303"/>
      <c r="S25" s="46">
        <v>0.34861111111111104</v>
      </c>
      <c r="T25" s="47">
        <v>0.3881944444444444</v>
      </c>
      <c r="U25" s="110">
        <v>4.5999999999999197</v>
      </c>
      <c r="V25" s="111">
        <v>57.005110200206836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-175.93507538445056</v>
      </c>
      <c r="AF25" s="109">
        <f t="shared" si="10"/>
        <v>0.90225829145308301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2285</v>
      </c>
      <c r="G26" s="102">
        <f t="shared" si="11"/>
        <v>139590.65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1801.5796932755729</v>
      </c>
      <c r="N26" s="105">
        <f t="shared" si="5"/>
        <v>90.078984663778641</v>
      </c>
      <c r="O26" s="107">
        <f t="shared" si="6"/>
        <v>0</v>
      </c>
      <c r="P26" s="108">
        <f t="shared" si="7"/>
        <v>-9.9210153362213589</v>
      </c>
      <c r="Q26" s="109">
        <f t="shared" si="8"/>
        <v>0.90078984663778638</v>
      </c>
      <c r="R26" s="303"/>
      <c r="S26" s="46">
        <v>0.39166666666666661</v>
      </c>
      <c r="T26" s="47">
        <v>0.44450231481481473</v>
      </c>
      <c r="U26" s="110">
        <v>4.9999999999999822</v>
      </c>
      <c r="V26" s="111">
        <v>76.099880849971896</v>
      </c>
      <c r="W26" s="112">
        <v>0.44450231481481473</v>
      </c>
      <c r="X26" s="115">
        <v>0.48333333333333323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-198.42030672442706</v>
      </c>
      <c r="AF26" s="109">
        <f t="shared" si="10"/>
        <v>0.9007898466377865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1645</v>
      </c>
      <c r="G27" s="120">
        <f t="shared" si="11"/>
        <v>49300.65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0.48333333333333323</v>
      </c>
      <c r="T27" s="119">
        <v>0.50942129629629618</v>
      </c>
      <c r="U27" s="110">
        <v>55.916666666666643</v>
      </c>
      <c r="V27" s="111">
        <v>37.576600651608892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1926.6844144079271</v>
      </c>
      <c r="N38" s="137">
        <f t="shared" ref="N38:N43" si="16">M38/L38</f>
        <v>102.30182731369526</v>
      </c>
      <c r="O38" s="138">
        <f t="shared" ref="O38:O43" si="17">L38-I38</f>
        <v>0.1666666666666643</v>
      </c>
      <c r="P38" s="139">
        <f t="shared" ref="P38:P43" si="18">N38-K38</f>
        <v>-11.001744114876161</v>
      </c>
      <c r="Q38" s="140">
        <f t="shared" ref="Q38:Q43" si="19">N38/K38</f>
        <v>0.90290028834782265</v>
      </c>
      <c r="R38" s="304"/>
      <c r="S38" s="141">
        <v>0.25</v>
      </c>
      <c r="T38" s="142">
        <v>0.50942129629629618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3" si="20">M38-J38</f>
        <v>-188.31558559207292</v>
      </c>
      <c r="AF38" s="140">
        <f t="shared" ref="AF38:AF43" si="21">M38/J38</f>
        <v>0.91096189806521377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2350</v>
      </c>
      <c r="G39" s="147">
        <f t="shared" ref="G39:G43" si="22">E39*F39</f>
        <v>126336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1802.3482139012253</v>
      </c>
      <c r="N39" s="151">
        <f t="shared" si="16"/>
        <v>90.117410695061267</v>
      </c>
      <c r="O39" s="153">
        <f t="shared" si="17"/>
        <v>0</v>
      </c>
      <c r="P39" s="154">
        <f t="shared" si="18"/>
        <v>-9.8825893049387332</v>
      </c>
      <c r="Q39" s="155">
        <f t="shared" si="19"/>
        <v>0.90117410695061262</v>
      </c>
      <c r="R39" s="302">
        <f>Q55</f>
        <v>0.90103698521599407</v>
      </c>
      <c r="S39" s="156">
        <v>0.25</v>
      </c>
      <c r="T39" s="157">
        <v>0.30431712962962965</v>
      </c>
      <c r="U39" s="158"/>
      <c r="V39" s="159">
        <v>78.231275683849219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-197.65178609877466</v>
      </c>
      <c r="AF39" s="155">
        <f t="shared" si="21"/>
        <v>0.90117410695061262</v>
      </c>
      <c r="AG39" s="307">
        <f>AF55</f>
        <v>0.90103698521599407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2100</v>
      </c>
      <c r="G40" s="102">
        <f t="shared" si="22"/>
        <v>150255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1801.4138067243455</v>
      </c>
      <c r="N40" s="105">
        <f t="shared" si="16"/>
        <v>81.882445760197527</v>
      </c>
      <c r="O40" s="107">
        <f t="shared" si="17"/>
        <v>0</v>
      </c>
      <c r="P40" s="108">
        <f t="shared" si="18"/>
        <v>-9.0266451488933797</v>
      </c>
      <c r="Q40" s="109">
        <f t="shared" si="19"/>
        <v>0.90070690336217285</v>
      </c>
      <c r="R40" s="303"/>
      <c r="S40" s="46">
        <v>0.30763888888888891</v>
      </c>
      <c r="T40" s="47">
        <v>0.35620370370370374</v>
      </c>
      <c r="U40" s="110">
        <v>4.783333333333335</v>
      </c>
      <c r="V40" s="111">
        <v>69.945061778512652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-198.58619327565452</v>
      </c>
      <c r="AF40" s="109">
        <f t="shared" si="21"/>
        <v>0.90070690336217274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1405</v>
      </c>
      <c r="G41" s="102">
        <f t="shared" si="22"/>
        <v>89807.6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1803.366574187989</v>
      </c>
      <c r="N41" s="105">
        <f t="shared" si="16"/>
        <v>75.140273924499539</v>
      </c>
      <c r="O41" s="107">
        <f t="shared" si="17"/>
        <v>0</v>
      </c>
      <c r="P41" s="108">
        <f t="shared" si="18"/>
        <v>-8.1930594088337898</v>
      </c>
      <c r="Q41" s="109">
        <f t="shared" si="19"/>
        <v>0.90168328709399448</v>
      </c>
      <c r="R41" s="303"/>
      <c r="S41" s="46">
        <v>0.35902777777777778</v>
      </c>
      <c r="T41" s="47">
        <v>0.39148148148148149</v>
      </c>
      <c r="U41" s="110">
        <v>5</v>
      </c>
      <c r="V41" s="111">
        <v>46.74590358200367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-196.63342581201096</v>
      </c>
      <c r="AF41" s="109">
        <f t="shared" si="21"/>
        <v>0.90168328709399448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1857</v>
      </c>
      <c r="G42" s="102">
        <f t="shared" si="22"/>
        <v>110565.78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1801.3796769384903</v>
      </c>
      <c r="N42" s="105">
        <f t="shared" si="16"/>
        <v>78.320855519064793</v>
      </c>
      <c r="O42" s="107">
        <f t="shared" si="17"/>
        <v>0</v>
      </c>
      <c r="P42" s="108">
        <f t="shared" si="18"/>
        <v>-8.6356662200656444</v>
      </c>
      <c r="Q42" s="109">
        <f t="shared" si="19"/>
        <v>0.90068983846924511</v>
      </c>
      <c r="R42" s="303"/>
      <c r="S42" s="46">
        <v>0.39513888888888887</v>
      </c>
      <c r="T42" s="47">
        <v>0.43809027777777776</v>
      </c>
      <c r="U42" s="110">
        <v>5.2666666666666373</v>
      </c>
      <c r="V42" s="111">
        <v>61.852590781618183</v>
      </c>
      <c r="W42" s="112">
        <v>0.43809027777777776</v>
      </c>
      <c r="X42" s="115">
        <v>0.47638888888888886</v>
      </c>
      <c r="Y42" s="12"/>
      <c r="Z42" s="197"/>
      <c r="AA42" s="294"/>
      <c r="AB42" s="295"/>
      <c r="AC42" s="12">
        <v>1</v>
      </c>
      <c r="AD42" s="197"/>
      <c r="AE42" s="116">
        <f t="shared" si="20"/>
        <v>-198.62032306150968</v>
      </c>
      <c r="AF42" s="109">
        <f t="shared" si="21"/>
        <v>0.90068983846924511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2217</v>
      </c>
      <c r="G43" s="102">
        <f t="shared" si="22"/>
        <v>130071.39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1801.8615804078906</v>
      </c>
      <c r="N43" s="105">
        <f t="shared" si="16"/>
        <v>78.341807843821329</v>
      </c>
      <c r="O43" s="107">
        <f t="shared" si="17"/>
        <v>0</v>
      </c>
      <c r="P43" s="108">
        <f t="shared" si="18"/>
        <v>-8.6147138953091087</v>
      </c>
      <c r="Q43" s="109">
        <f t="shared" si="19"/>
        <v>0.90093079020394529</v>
      </c>
      <c r="R43" s="303"/>
      <c r="S43" s="46">
        <v>0.47638888888888886</v>
      </c>
      <c r="T43" s="47">
        <v>0.52765046296296292</v>
      </c>
      <c r="U43" s="110">
        <v>55.149999999999991</v>
      </c>
      <c r="V43" s="111">
        <v>73.823650743409502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-198.13841959210936</v>
      </c>
      <c r="AF43" s="109">
        <f t="shared" si="21"/>
        <v>0.90093079020394529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1802.0739704319881</v>
      </c>
      <c r="N55" s="137">
        <f t="shared" ref="N55:N63" si="26">M55/L55</f>
        <v>80.449730822856623</v>
      </c>
      <c r="O55" s="138">
        <f t="shared" ref="O55:O63" si="27">L55-I55</f>
        <v>0</v>
      </c>
      <c r="P55" s="139">
        <f t="shared" ref="P55:P63" si="28">N55-K55</f>
        <v>-8.8359834628576692</v>
      </c>
      <c r="Q55" s="140">
        <f t="shared" ref="Q55:Q63" si="29">N55/K55</f>
        <v>0.90103698521599407</v>
      </c>
      <c r="R55" s="304"/>
      <c r="S55" s="141">
        <v>0.25</v>
      </c>
      <c r="T55" s="142">
        <v>0.52765046296296292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8</v>
      </c>
      <c r="AD55" s="190">
        <f>SUM(AD39:AD54)</f>
        <v>0</v>
      </c>
      <c r="AE55" s="167">
        <f t="shared" ref="AE55:AE63" si="30">M55-J55</f>
        <v>-197.92602956801193</v>
      </c>
      <c r="AF55" s="140">
        <f t="shared" ref="AF55:AF63" si="31">M55/J55</f>
        <v>0.90103698521599407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2004</v>
      </c>
      <c r="G56" s="147">
        <f t="shared" ref="G56:G63" si="32">E56*F56</f>
        <v>57835.44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3192.963615469444</v>
      </c>
      <c r="N56" s="151">
        <f t="shared" si="26"/>
        <v>168.05071660365493</v>
      </c>
      <c r="O56" s="153">
        <f t="shared" si="27"/>
        <v>0</v>
      </c>
      <c r="P56" s="154">
        <f t="shared" si="28"/>
        <v>-21.422967606871396</v>
      </c>
      <c r="Q56" s="155">
        <f t="shared" si="29"/>
        <v>0.88693433763040097</v>
      </c>
      <c r="R56" s="302">
        <f>Q72</f>
        <v>0.89965613696400992</v>
      </c>
      <c r="S56" s="156">
        <v>0.25</v>
      </c>
      <c r="T56" s="157">
        <v>0.27614583333333331</v>
      </c>
      <c r="U56" s="158"/>
      <c r="V56" s="159">
        <v>37.657804623095203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-407.03638453055601</v>
      </c>
      <c r="AF56" s="155">
        <f t="shared" si="31"/>
        <v>0.88693433763040108</v>
      </c>
      <c r="AG56" s="307">
        <f>AF72</f>
        <v>0.89965613696400992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2265</v>
      </c>
      <c r="G57" s="102">
        <f t="shared" si="32"/>
        <v>81290.850000000006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3192.7485019278911</v>
      </c>
      <c r="N57" s="105">
        <f t="shared" si="26"/>
        <v>168.03939483831005</v>
      </c>
      <c r="O57" s="107">
        <f t="shared" si="27"/>
        <v>0</v>
      </c>
      <c r="P57" s="108">
        <f t="shared" si="28"/>
        <v>-21.434289372216284</v>
      </c>
      <c r="Q57" s="109">
        <f t="shared" si="29"/>
        <v>0.88687458386885853</v>
      </c>
      <c r="R57" s="303"/>
      <c r="S57" s="46">
        <v>0.27916666666666667</v>
      </c>
      <c r="T57" s="47">
        <v>0.3087152777777778</v>
      </c>
      <c r="U57" s="110">
        <v>5</v>
      </c>
      <c r="V57" s="111">
        <v>42.565206723278997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-407.25149807210892</v>
      </c>
      <c r="AF57" s="109">
        <f t="shared" si="31"/>
        <v>0.88687458386885865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2914</v>
      </c>
      <c r="G58" s="102">
        <f t="shared" si="32"/>
        <v>107031.21999999999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3193.3704638008244</v>
      </c>
      <c r="N58" s="105">
        <f t="shared" si="26"/>
        <v>152.06526018099163</v>
      </c>
      <c r="O58" s="107">
        <f t="shared" si="27"/>
        <v>0</v>
      </c>
      <c r="P58" s="108">
        <f t="shared" si="28"/>
        <v>-19.363311247579787</v>
      </c>
      <c r="Q58" s="109">
        <f t="shared" si="29"/>
        <v>0.88704735105578458</v>
      </c>
      <c r="R58" s="303"/>
      <c r="S58" s="46">
        <v>0.3125</v>
      </c>
      <c r="T58" s="47">
        <v>0.35052083333333334</v>
      </c>
      <c r="U58" s="110">
        <v>5.4499999999999726</v>
      </c>
      <c r="V58" s="111">
        <v>54.750929145847152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-406.62953619917562</v>
      </c>
      <c r="AF58" s="109">
        <f t="shared" si="31"/>
        <v>0.88704735105578458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1289</v>
      </c>
      <c r="G59" s="102">
        <f t="shared" si="32"/>
        <v>56664.44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3267.7170040511473</v>
      </c>
      <c r="N59" s="105">
        <f t="shared" si="26"/>
        <v>136.15487516879782</v>
      </c>
      <c r="O59" s="107">
        <f t="shared" si="27"/>
        <v>0</v>
      </c>
      <c r="P59" s="108">
        <f t="shared" si="28"/>
        <v>-13.845124831202185</v>
      </c>
      <c r="Q59" s="109">
        <f t="shared" si="29"/>
        <v>0.90769916779198545</v>
      </c>
      <c r="R59" s="303"/>
      <c r="S59" s="46">
        <v>0.35416666666666663</v>
      </c>
      <c r="T59" s="47">
        <v>0.37060185185185179</v>
      </c>
      <c r="U59" s="110">
        <v>5.2499999999999414</v>
      </c>
      <c r="V59" s="111">
        <v>23.667900220281577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-332.28299594885266</v>
      </c>
      <c r="AF59" s="199">
        <f t="shared" si="31"/>
        <v>0.90769916779198534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893</v>
      </c>
      <c r="G60" s="102">
        <f t="shared" si="32"/>
        <v>41908.49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3264.504286612349</v>
      </c>
      <c r="N60" s="105">
        <f t="shared" si="26"/>
        <v>136.02101194218122</v>
      </c>
      <c r="O60" s="107">
        <f t="shared" si="27"/>
        <v>0</v>
      </c>
      <c r="P60" s="108">
        <f t="shared" si="28"/>
        <v>-13.978988057818782</v>
      </c>
      <c r="Q60" s="109">
        <f t="shared" si="29"/>
        <v>0.90680674628120816</v>
      </c>
      <c r="R60" s="303"/>
      <c r="S60" s="46">
        <v>0.3743055555555555</v>
      </c>
      <c r="T60" s="47">
        <v>0.3856944444444444</v>
      </c>
      <c r="U60" s="110">
        <v>5.333333333333341</v>
      </c>
      <c r="V60" s="111">
        <v>16.412905389565655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-335.49571338765099</v>
      </c>
      <c r="AF60" s="199">
        <f t="shared" si="31"/>
        <v>0.90680674628120805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3032</v>
      </c>
      <c r="G61" s="120">
        <f t="shared" si="32"/>
        <v>111365.35999999999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3260.4567104351827</v>
      </c>
      <c r="N61" s="105">
        <f t="shared" si="26"/>
        <v>163.02283552175913</v>
      </c>
      <c r="O61" s="107">
        <f t="shared" si="27"/>
        <v>0</v>
      </c>
      <c r="P61" s="108">
        <f t="shared" si="28"/>
        <v>-16.977164478240866</v>
      </c>
      <c r="Q61" s="109">
        <f t="shared" si="29"/>
        <v>0.90568241956532858</v>
      </c>
      <c r="R61" s="303"/>
      <c r="S61" s="46">
        <v>0.38888888888888884</v>
      </c>
      <c r="T61" s="119">
        <v>0.42762731481481475</v>
      </c>
      <c r="U61" s="110">
        <v>4.5999999999999996</v>
      </c>
      <c r="V61" s="111">
        <v>55.795864247410478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-339.54328956481731</v>
      </c>
      <c r="AF61" s="199">
        <f t="shared" si="31"/>
        <v>0.90568241956532858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4707</v>
      </c>
      <c r="G62" s="120">
        <f t="shared" si="32"/>
        <v>181125.36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3268.3241222106408</v>
      </c>
      <c r="N62" s="105">
        <f t="shared" si="26"/>
        <v>163.41620611053204</v>
      </c>
      <c r="O62" s="122">
        <f t="shared" si="27"/>
        <v>0</v>
      </c>
      <c r="P62" s="123">
        <f t="shared" si="28"/>
        <v>-16.583793889467955</v>
      </c>
      <c r="Q62" s="124">
        <f t="shared" si="29"/>
        <v>0.90786781172517805</v>
      </c>
      <c r="R62" s="303"/>
      <c r="S62" s="46">
        <v>0.43055555555555547</v>
      </c>
      <c r="T62" s="119">
        <v>0.49055555555555547</v>
      </c>
      <c r="U62" s="110">
        <v>5</v>
      </c>
      <c r="V62" s="111">
        <v>86.411258320663663</v>
      </c>
      <c r="W62" s="112">
        <v>0.49055555555555547</v>
      </c>
      <c r="X62" s="115">
        <v>0.52847222222222212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-331.67587778935922</v>
      </c>
      <c r="AF62" s="199">
        <f t="shared" si="31"/>
        <v>0.90786781172517794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6063</v>
      </c>
      <c r="G63" s="120">
        <f t="shared" si="32"/>
        <v>229181.4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3270.0120400560031</v>
      </c>
      <c r="N63" s="105">
        <f t="shared" si="26"/>
        <v>155.71485905028587</v>
      </c>
      <c r="O63" s="122">
        <f t="shared" si="27"/>
        <v>0</v>
      </c>
      <c r="P63" s="123">
        <f t="shared" si="28"/>
        <v>-15.71371237828555</v>
      </c>
      <c r="Q63" s="124">
        <f t="shared" si="29"/>
        <v>0.90833667779333427</v>
      </c>
      <c r="R63" s="303"/>
      <c r="S63" s="46">
        <v>0.52847222222222212</v>
      </c>
      <c r="T63" s="119">
        <v>0.6057175925925925</v>
      </c>
      <c r="U63" s="110">
        <v>54.59999999999998</v>
      </c>
      <c r="V63" s="111">
        <v>111.2472968123291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-329.98795994399688</v>
      </c>
      <c r="AF63" s="199">
        <f t="shared" si="31"/>
        <v>0.90833667779333416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3238.7620930704356</v>
      </c>
      <c r="N72" s="137">
        <f>M72/L72</f>
        <v>154.2267663366874</v>
      </c>
      <c r="O72" s="138">
        <f>L72-I72</f>
        <v>0</v>
      </c>
      <c r="P72" s="139">
        <f>N72-K72</f>
        <v>-17.201805091884012</v>
      </c>
      <c r="Q72" s="140">
        <f>N72/K72</f>
        <v>0.89965613696400992</v>
      </c>
      <c r="R72" s="304"/>
      <c r="S72" s="141">
        <v>0.25</v>
      </c>
      <c r="T72" s="142">
        <v>0.6057175925925925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-361.23790692956436</v>
      </c>
      <c r="AF72" s="140">
        <f>M72/J72</f>
        <v>0.89965613696400992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1248</v>
      </c>
      <c r="G73" s="120">
        <f t="shared" ref="G73:G75" si="38">E73*F73</f>
        <v>29390.400000000001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2258.9414425921823</v>
      </c>
      <c r="N73" s="105">
        <f>M73/L73</f>
        <v>376.49024043203036</v>
      </c>
      <c r="O73" s="107">
        <f>L73-I73</f>
        <v>0</v>
      </c>
      <c r="P73" s="108">
        <f>N73-K73</f>
        <v>-40.176426234636324</v>
      </c>
      <c r="Q73" s="109">
        <f>N73/K73</f>
        <v>0.90357657703687277</v>
      </c>
      <c r="R73" s="302">
        <f>Q89</f>
        <v>0.85215712992982628</v>
      </c>
      <c r="S73" s="46">
        <v>0.37777777777777771</v>
      </c>
      <c r="T73" s="119">
        <v>0.400787037037037</v>
      </c>
      <c r="U73" s="110">
        <v>5</v>
      </c>
      <c r="V73" s="111">
        <v>33.148269622285397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-241.05855740781772</v>
      </c>
      <c r="AF73" s="155">
        <f>M73/J73</f>
        <v>0.90357657703687289</v>
      </c>
      <c r="AG73" s="307">
        <f>AF89</f>
        <v>0.90541695055044058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583</v>
      </c>
      <c r="G74" s="120">
        <f t="shared" si="38"/>
        <v>15770.15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2963.2783775921857</v>
      </c>
      <c r="N74" s="105">
        <f>M74/L74</f>
        <v>493.87972959869762</v>
      </c>
      <c r="O74" s="122">
        <f>L74-I74</f>
        <v>1</v>
      </c>
      <c r="P74" s="123">
        <f>N74-K74</f>
        <v>-160.7202704013024</v>
      </c>
      <c r="Q74" s="124">
        <f>N74/K74</f>
        <v>0.75447560280888726</v>
      </c>
      <c r="R74" s="303"/>
      <c r="S74" s="46">
        <v>0.40486111111111101</v>
      </c>
      <c r="T74" s="119">
        <v>0.41305555555555545</v>
      </c>
      <c r="U74" s="110">
        <v>5.8666666666665712</v>
      </c>
      <c r="V74" s="111">
        <v>11.804493382907557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-309.72162240781427</v>
      </c>
      <c r="AF74" s="109">
        <f>M74/J74</f>
        <v>0.90537072337066471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672</v>
      </c>
      <c r="G75" s="120">
        <f t="shared" si="38"/>
        <v>18177.600000000002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2968.1819144949186</v>
      </c>
      <c r="N75" s="105">
        <f>M75/L75</f>
        <v>593.6363828989837</v>
      </c>
      <c r="O75" s="122">
        <f>L75-I75</f>
        <v>0</v>
      </c>
      <c r="P75" s="123">
        <f>N75-K75</f>
        <v>-60.963617101016325</v>
      </c>
      <c r="Q75" s="124">
        <f>N75/K75</f>
        <v>0.90686890146499188</v>
      </c>
      <c r="R75" s="303"/>
      <c r="S75" s="46">
        <v>0.41597222222222208</v>
      </c>
      <c r="T75" s="119">
        <v>0.42540509259259246</v>
      </c>
      <c r="U75" s="110">
        <v>5</v>
      </c>
      <c r="V75" s="111">
        <v>13.584073066108234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-304.8180855050814</v>
      </c>
      <c r="AF75" s="109">
        <f>M75/J75</f>
        <v>0.90686890146499188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2730.1339115597621</v>
      </c>
      <c r="N89" s="137">
        <f>M89/L89</f>
        <v>481.78833733407561</v>
      </c>
      <c r="O89" s="138">
        <f>L89-I89</f>
        <v>0.33333333333333393</v>
      </c>
      <c r="P89" s="139">
        <f>N89-K89</f>
        <v>-83.586662665924507</v>
      </c>
      <c r="Q89" s="140">
        <f>N89/K89</f>
        <v>0.85215712992982628</v>
      </c>
      <c r="R89" s="304"/>
      <c r="S89" s="141">
        <v>0.25</v>
      </c>
      <c r="T89" s="142">
        <v>0.42540509259259246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-285.19942177357143</v>
      </c>
      <c r="AF89" s="140">
        <f>M89/J89</f>
        <v>0.90541695055044058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1701</v>
      </c>
      <c r="G90" s="147">
        <f t="shared" ref="G90:G91" si="42">E90*F90</f>
        <v>26382.51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3251.3506607932118</v>
      </c>
      <c r="N90" s="151">
        <f>M90/L90</f>
        <v>541.89177679886859</v>
      </c>
      <c r="O90" s="153">
        <f>L90-I90</f>
        <v>0</v>
      </c>
      <c r="P90" s="154">
        <f>N90-K90</f>
        <v>-58.108223201131409</v>
      </c>
      <c r="Q90" s="155">
        <f>N90/K90</f>
        <v>0.90315296133144762</v>
      </c>
      <c r="R90" s="302">
        <f>Q106</f>
        <v>0.90292500815785315</v>
      </c>
      <c r="S90" s="156">
        <v>0.25</v>
      </c>
      <c r="T90" s="157">
        <v>0.27179398148148148</v>
      </c>
      <c r="U90" s="158"/>
      <c r="V90" s="159">
        <v>31.390031604619683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-348.64933920678823</v>
      </c>
      <c r="AF90" s="155">
        <f>M90/J90</f>
        <v>0.90315296133144773</v>
      </c>
      <c r="AG90" s="307">
        <f>AF106</f>
        <v>0.90292500815785315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1793</v>
      </c>
      <c r="G91" s="102">
        <f t="shared" si="42"/>
        <v>26912.93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3249.7093979433312</v>
      </c>
      <c r="N91" s="105">
        <f>M91/L91</f>
        <v>541.61823299055516</v>
      </c>
      <c r="O91" s="107">
        <f>L91-I91</f>
        <v>0</v>
      </c>
      <c r="P91" s="108">
        <f>N91-K91</f>
        <v>-58.381767009444843</v>
      </c>
      <c r="Q91" s="109">
        <f>N91/K91</f>
        <v>0.90269705498425856</v>
      </c>
      <c r="R91" s="303"/>
      <c r="S91" s="46">
        <v>0.27569444444444441</v>
      </c>
      <c r="T91" s="47">
        <v>0.2986805555555555</v>
      </c>
      <c r="U91" s="110">
        <v>5.6166666666666121</v>
      </c>
      <c r="V91" s="111">
        <v>33.104498533956601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-350.29060205666883</v>
      </c>
      <c r="AF91" s="109">
        <f>M91/J91</f>
        <v>0.90269705498425867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3250.5300293682712</v>
      </c>
      <c r="N106" s="137">
        <f>M106/L106</f>
        <v>541.75500489471187</v>
      </c>
      <c r="O106" s="138">
        <f>L106-I106</f>
        <v>0</v>
      </c>
      <c r="P106" s="139">
        <f>N106-K106</f>
        <v>-58.244995105288126</v>
      </c>
      <c r="Q106" s="140">
        <f>N106/K106</f>
        <v>0.90292500815785315</v>
      </c>
      <c r="R106" s="304"/>
      <c r="S106" s="141">
        <v>0.25</v>
      </c>
      <c r="T106" s="142">
        <v>0.2986805555555555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-349.46997063172876</v>
      </c>
      <c r="AF106" s="140">
        <f>M106/J106</f>
        <v>0.90292500815785315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1001</v>
      </c>
      <c r="G107" s="147">
        <f t="shared" ref="G107:G109" si="46">E107*F107</f>
        <v>58228.17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1802.4</v>
      </c>
      <c r="N107" s="151">
        <f>M107/L107</f>
        <v>106.02352941176471</v>
      </c>
      <c r="O107" s="153">
        <f>L107-I107</f>
        <v>-1</v>
      </c>
      <c r="P107" s="154">
        <f>N107-K107</f>
        <v>-5.0875816993464014</v>
      </c>
      <c r="Q107" s="155">
        <f>N107/K107</f>
        <v>0.95421176470588243</v>
      </c>
      <c r="R107" s="302">
        <f>Q123</f>
        <v>0.9494083333333333</v>
      </c>
      <c r="S107" s="156">
        <v>0.70833333333333337</v>
      </c>
      <c r="T107" s="157">
        <v>0.73146990740740747</v>
      </c>
      <c r="U107" s="158"/>
      <c r="V107" s="159">
        <v>33.32223701731025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-197.59999999999991</v>
      </c>
      <c r="AF107" s="155">
        <f>M107/J107</f>
        <v>0.9012</v>
      </c>
      <c r="AG107" s="307">
        <f>AF123</f>
        <v>0.90113333333333334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1142</v>
      </c>
      <c r="G108" s="102">
        <f t="shared" si="46"/>
        <v>57865.14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1802.3999999999999</v>
      </c>
      <c r="N108" s="105">
        <f>M108/L108</f>
        <v>94.86315789473683</v>
      </c>
      <c r="O108" s="107">
        <f>L108-I108</f>
        <v>-1</v>
      </c>
      <c r="P108" s="108">
        <f>N108-K108</f>
        <v>-5.1368421052631703</v>
      </c>
      <c r="Q108" s="109">
        <f>N108/K108</f>
        <v>0.94863157894736827</v>
      </c>
      <c r="R108" s="303"/>
      <c r="S108" s="46">
        <v>0.73541666666666672</v>
      </c>
      <c r="T108" s="47">
        <v>0.76180555555555562</v>
      </c>
      <c r="U108" s="110">
        <v>5.6833333333333158</v>
      </c>
      <c r="V108" s="111">
        <v>38.015978695073237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-197.60000000000014</v>
      </c>
      <c r="AF108" s="109">
        <f>M108/J108</f>
        <v>0.90119999999999989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1026</v>
      </c>
      <c r="G109" s="102">
        <f t="shared" si="46"/>
        <v>58789.799999999996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0.76597222222222228</v>
      </c>
      <c r="T109" s="47">
        <v>0.7896875000000001</v>
      </c>
      <c r="U109" s="110">
        <v>5.9999999999999787</v>
      </c>
      <c r="V109" s="111">
        <v>34.16204217536071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1802.2666666666667</v>
      </c>
      <c r="N123" s="137">
        <f>M123/L123</f>
        <v>96.55</v>
      </c>
      <c r="O123" s="138">
        <f>L123-I123</f>
        <v>-1</v>
      </c>
      <c r="P123" s="139">
        <f>N123-K123</f>
        <v>-5.14491525423729</v>
      </c>
      <c r="Q123" s="140">
        <f>N123/K123</f>
        <v>0.9494083333333333</v>
      </c>
      <c r="R123" s="304"/>
      <c r="S123" s="141">
        <v>0.70833333333333337</v>
      </c>
      <c r="T123" s="142">
        <v>0.7896875000000001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-197.73333333333335</v>
      </c>
      <c r="AF123" s="140">
        <f>M123/J123</f>
        <v>0.90113333333333334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1413</v>
      </c>
      <c r="G124" s="147">
        <f t="shared" ref="G124:G126" si="54">E124*F124</f>
        <v>67258.8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1806.2014667902754</v>
      </c>
      <c r="N124" s="151">
        <f>M124/L124</f>
        <v>78.530498556098934</v>
      </c>
      <c r="O124" s="153">
        <f>L124-I124</f>
        <v>0</v>
      </c>
      <c r="P124" s="154">
        <f>N124-K124</f>
        <v>-8.4260231830315035</v>
      </c>
      <c r="Q124" s="155">
        <f>N124/K124</f>
        <v>0.90310073339513774</v>
      </c>
      <c r="R124" s="302">
        <f>Q140</f>
        <v>0.90215182241961334</v>
      </c>
      <c r="S124" s="156">
        <v>0.70833333333333337</v>
      </c>
      <c r="T124" s="157">
        <v>0.74092592592592599</v>
      </c>
      <c r="U124" s="158"/>
      <c r="V124" s="159">
        <v>46.938285434270497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-193.79853320972461</v>
      </c>
      <c r="AF124" s="155">
        <f>M124/J124</f>
        <v>0.90310073339513774</v>
      </c>
      <c r="AG124" s="374">
        <f>AF140</f>
        <v>0.90215182241961334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1193</v>
      </c>
      <c r="G125" s="102">
        <f t="shared" si="54"/>
        <v>67845.91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1804.4791094481868</v>
      </c>
      <c r="N125" s="105">
        <f>M125/L125</f>
        <v>78.455613454268999</v>
      </c>
      <c r="O125" s="107">
        <f>L125-I125</f>
        <v>0</v>
      </c>
      <c r="P125" s="108">
        <f>N125-K125</f>
        <v>-8.5009082848614383</v>
      </c>
      <c r="Q125" s="109">
        <f>N125/K125</f>
        <v>0.90223955472409345</v>
      </c>
      <c r="R125" s="303"/>
      <c r="S125" s="46">
        <v>0.74444444444444446</v>
      </c>
      <c r="T125" s="47">
        <v>0.77199074074074081</v>
      </c>
      <c r="U125" s="110">
        <v>5.066666666666606</v>
      </c>
      <c r="V125" s="111">
        <v>39.667957154621369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-195.52089055181318</v>
      </c>
      <c r="AF125" s="109">
        <f>M125/J125</f>
        <v>0.90223955472409345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1612</v>
      </c>
      <c r="G126" s="102">
        <f t="shared" si="54"/>
        <v>91545.48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1802.2303582792183</v>
      </c>
      <c r="N126" s="105">
        <f>M126/L126</f>
        <v>78.357841664313838</v>
      </c>
      <c r="O126" s="107">
        <f>L126-I126</f>
        <v>0</v>
      </c>
      <c r="P126" s="108">
        <f>N126-K126</f>
        <v>-8.598680074816599</v>
      </c>
      <c r="Q126" s="109">
        <f>N126/K126</f>
        <v>0.90111517913960915</v>
      </c>
      <c r="R126" s="303"/>
      <c r="S126" s="46">
        <v>0.77569444444444446</v>
      </c>
      <c r="T126" s="47">
        <v>0.812962962962963</v>
      </c>
      <c r="U126" s="110">
        <v>5.3333333333332611</v>
      </c>
      <c r="V126" s="111">
        <v>53.666835405185886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-197.76964172078169</v>
      </c>
      <c r="AF126" s="109">
        <f>M126/J126</f>
        <v>0.90111517913960915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1804.3036448392268</v>
      </c>
      <c r="N140" s="137">
        <f>M140/L140</f>
        <v>78.447984558227247</v>
      </c>
      <c r="O140" s="138">
        <f>L140-I140</f>
        <v>0</v>
      </c>
      <c r="P140" s="139">
        <f>N140-K140</f>
        <v>-8.5085371809031898</v>
      </c>
      <c r="Q140" s="140">
        <f>N140/K140</f>
        <v>0.90215182241961334</v>
      </c>
      <c r="R140" s="304"/>
      <c r="S140" s="141">
        <v>0.70833333333333337</v>
      </c>
      <c r="T140" s="142">
        <v>0.812962962962963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-195.69635516077324</v>
      </c>
      <c r="AF140" s="140">
        <f>M140/J140</f>
        <v>0.90215182241961334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09" priority="2" operator="greaterThan">
      <formula>0</formula>
    </cfRule>
  </conditionalFormatting>
  <conditionalFormatting sqref="P5:P140 AE5:AE140">
    <cfRule type="cellIs" dxfId="308" priority="5" operator="lessThan">
      <formula>0</formula>
    </cfRule>
  </conditionalFormatting>
  <conditionalFormatting sqref="Q5:Q140 AF5:AF140">
    <cfRule type="cellIs" dxfId="307" priority="3" operator="greaterThan">
      <formula>1</formula>
    </cfRule>
    <cfRule type="cellIs" dxfId="306" priority="4" operator="lessThan">
      <formula>0.8</formula>
    </cfRule>
  </conditionalFormatting>
  <conditionalFormatting sqref="AG5 R5:R140 AG107:AG124">
    <cfRule type="cellIs" dxfId="305" priority="6" operator="lessThan">
      <formula>0.8</formula>
    </cfRule>
  </conditionalFormatting>
  <conditionalFormatting sqref="AG22">
    <cfRule type="cellIs" dxfId="304" priority="11" operator="lessThan">
      <formula>0.8</formula>
    </cfRule>
  </conditionalFormatting>
  <conditionalFormatting sqref="AG37">
    <cfRule type="cellIs" dxfId="303" priority="10" operator="lessThan">
      <formula>0.8</formula>
    </cfRule>
  </conditionalFormatting>
  <conditionalFormatting sqref="AG39:AG74">
    <cfRule type="cellIs" dxfId="302" priority="8" operator="lessThan">
      <formula>0.8</formula>
    </cfRule>
  </conditionalFormatting>
  <conditionalFormatting sqref="AG80:AG88">
    <cfRule type="cellIs" dxfId="301" priority="9" operator="lessThan">
      <formula>0.8</formula>
    </cfRule>
  </conditionalFormatting>
  <conditionalFormatting sqref="AG90:AG95">
    <cfRule type="cellIs" dxfId="300" priority="7" operator="lessThan">
      <formula>0.8</formula>
    </cfRule>
  </conditionalFormatting>
  <conditionalFormatting sqref="AG139">
    <cfRule type="cellIs" dxfId="299" priority="1" operator="lessThan">
      <formula>0.8</formula>
    </cfRule>
  </conditionalFormatting>
  <dataValidations count="1">
    <dataValidation type="list" allowBlank="1" showInputMessage="1" showErrorMessage="1" sqref="AA5:AB140" xr:uid="{8C13ADCB-3E8C-4E6E-9A86-FC615DC518C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173F-2770-4AB8-983E-C25F1FBAFC46}">
  <sheetPr>
    <tabColor theme="8" tint="0.59999389629810485"/>
  </sheetPr>
  <dimension ref="B1:AR42"/>
  <sheetViews>
    <sheetView zoomScale="70" zoomScaleNormal="70" workbookViewId="0">
      <selection activeCell="P38" sqref="P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246</v>
      </c>
      <c r="D3" s="278"/>
      <c r="E3" s="3" t="s">
        <v>2</v>
      </c>
      <c r="F3" s="279">
        <f>'0813(18度C)'!D1+'0813(4度C)'!D1</f>
        <v>172846</v>
      </c>
      <c r="G3" s="280"/>
      <c r="H3" s="3" t="s">
        <v>3</v>
      </c>
      <c r="I3" s="281">
        <f>'0813(18度C)'!F1+'0813(4度C)'!F1</f>
        <v>5284211.26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496.38508301655543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787.42857142857144</v>
      </c>
      <c r="N6" s="256"/>
      <c r="O6" s="244">
        <f>'0813(4度C)'!Y2</f>
        <v>0</v>
      </c>
      <c r="P6" s="244">
        <f>'0813(4度C)'!Z2</f>
        <v>0</v>
      </c>
      <c r="Q6" s="244">
        <f>'0813(4度C)'!AC2</f>
        <v>46</v>
      </c>
      <c r="R6" s="244">
        <f>'0813(4度C)'!AD2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446.55731391334319</v>
      </c>
      <c r="F7" s="250" t="e">
        <f>AVERAGE(#REF!,D15:K15)</f>
        <v>#REF!</v>
      </c>
      <c r="G7" s="251">
        <f>AVERAGE(D15:K15)</f>
        <v>239.28556643758202</v>
      </c>
      <c r="H7" s="252"/>
      <c r="I7" s="251">
        <f>AVERAGE(L15:O15)</f>
        <v>87.500441554475941</v>
      </c>
      <c r="J7" s="252"/>
      <c r="K7" s="251">
        <f>AVERAGE(D33:O33)</f>
        <v>672.13741783835007</v>
      </c>
      <c r="L7" s="252"/>
      <c r="M7" s="251">
        <f>AVERAGE(P33:X33)</f>
        <v>711.41326738141174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0.90102876944968147</v>
      </c>
      <c r="F8" s="258" t="e">
        <f>AVERAGE(D16:K16,#REF!)</f>
        <v>#REF!</v>
      </c>
      <c r="G8" s="236">
        <f>AVERAGE(D16:K16)</f>
        <v>0.89337141134464604</v>
      </c>
      <c r="H8" s="237"/>
      <c r="I8" s="236">
        <f>AVERAGE(L16:O16)</f>
        <v>0.92579674454314009</v>
      </c>
      <c r="J8" s="237"/>
      <c r="K8" s="236">
        <f>AVERAGE(D34:O34)</f>
        <v>0.8984708173278505</v>
      </c>
      <c r="L8" s="237"/>
      <c r="M8" s="236">
        <f>AVERAGE(P34:X34)</f>
        <v>0.9026887711823357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75.526675398916495</v>
      </c>
      <c r="F15" s="35">
        <v>102.30740253493418</v>
      </c>
      <c r="G15" s="35">
        <v>80.456873679999461</v>
      </c>
      <c r="H15" s="35">
        <v>154.20312111473024</v>
      </c>
      <c r="I15" s="35">
        <v>481.56783086860139</v>
      </c>
      <c r="J15" s="35">
        <v>541.65149502831048</v>
      </c>
      <c r="K15" s="36" t="s">
        <v>42</v>
      </c>
      <c r="L15" s="34" t="s">
        <v>42</v>
      </c>
      <c r="M15" s="205">
        <v>96.55</v>
      </c>
      <c r="N15" s="35">
        <v>78.450883108951899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0.90212417837594694</v>
      </c>
      <c r="F16" s="42">
        <f t="shared" si="0"/>
        <v>0.90294949439815841</v>
      </c>
      <c r="G16" s="42">
        <f t="shared" si="0"/>
        <v>0.90111698521599393</v>
      </c>
      <c r="H16" s="42">
        <f t="shared" si="0"/>
        <v>0.89951820650259307</v>
      </c>
      <c r="I16" s="42">
        <f t="shared" si="0"/>
        <v>0.85176711186133325</v>
      </c>
      <c r="J16" s="42">
        <f t="shared" si="0"/>
        <v>0.90275249171385075</v>
      </c>
      <c r="K16" s="43" t="s">
        <v>42</v>
      </c>
      <c r="L16" s="41" t="s">
        <v>42</v>
      </c>
      <c r="M16" s="44">
        <f>M15/M14</f>
        <v>0.9494083333333333</v>
      </c>
      <c r="N16" s="42">
        <f>N15/N14</f>
        <v>0.90218515575294678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0.60239583333333324</v>
      </c>
      <c r="F18" s="47">
        <v>0.5341203703703703</v>
      </c>
      <c r="G18" s="47">
        <v>0.55796296296296288</v>
      </c>
      <c r="H18" s="47">
        <v>0.57457175925925918</v>
      </c>
      <c r="I18" s="47">
        <v>0.42696759259259254</v>
      </c>
      <c r="J18" s="47">
        <v>0.31034722222222222</v>
      </c>
      <c r="K18" s="47" t="s">
        <v>42</v>
      </c>
      <c r="L18" s="46" t="s">
        <v>42</v>
      </c>
      <c r="M18" s="48">
        <v>0.79246527777777787</v>
      </c>
      <c r="N18" s="47">
        <v>0.81287037037037035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10</v>
      </c>
      <c r="H21" s="51">
        <v>11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287.40682371104236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755.11743183642773</v>
      </c>
      <c r="N33" s="35">
        <v>848.58960154236888</v>
      </c>
      <c r="O33" s="35">
        <v>797.43581426356104</v>
      </c>
      <c r="P33" s="34">
        <v>438.50227283877831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649.02416871377886</v>
      </c>
      <c r="W33" s="35">
        <v>984.32351015079519</v>
      </c>
      <c r="X33" s="37">
        <v>773.80311782229433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0.87818751689485175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0.91529385677142749</v>
      </c>
      <c r="N34" s="42">
        <f>N33/N32</f>
        <v>0.90188266830589925</v>
      </c>
      <c r="O34" s="42">
        <f>O33/O32</f>
        <v>0.89851922733922374</v>
      </c>
      <c r="P34" s="41">
        <f>P33/P32</f>
        <v>0.8932453705975113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0.91529049433994469</v>
      </c>
      <c r="W34" s="42">
        <f>W33/W32</f>
        <v>0.90661375934941657</v>
      </c>
      <c r="X34" s="45">
        <f>X33/X32</f>
        <v>0.89560546044247036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0.32708333333333334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0.73125000000000007</v>
      </c>
      <c r="X35" s="49">
        <v>0.73680555555555549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0.42696759259259254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0.41462962962962963</v>
      </c>
      <c r="N36" s="47">
        <v>0.51855324074074083</v>
      </c>
      <c r="O36" s="47">
        <v>0.49131944444444453</v>
      </c>
      <c r="P36" s="46">
        <v>0.75178240740740743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0.85221064814814829</v>
      </c>
      <c r="W36" s="47">
        <v>1.061909722222222</v>
      </c>
      <c r="X36" s="49">
        <v>1.071458333333333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41AE-17F1-4B18-AAF4-B2A47134D8A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95586</v>
      </c>
      <c r="E1" s="87" t="s">
        <v>3</v>
      </c>
      <c r="F1" s="88">
        <f>SUM(G5:G140)</f>
        <v>1890627.85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46247</v>
      </c>
      <c r="B2" s="348"/>
      <c r="C2" s="91" t="s">
        <v>40</v>
      </c>
      <c r="D2" s="92">
        <f>AVERAGE(N21,N38,N55,N72,N89,N106,N123,N140)</f>
        <v>691.77534260988091</v>
      </c>
      <c r="E2" s="92" t="s">
        <v>91</v>
      </c>
      <c r="F2" s="93">
        <f>F1/D1</f>
        <v>19.779338501454188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1790</v>
      </c>
      <c r="G5" s="147">
        <f t="shared" ref="G5:G9" si="0">E5*F5</f>
        <v>45895.6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3215.449551153185</v>
      </c>
      <c r="N5" s="151">
        <f>M5/L5</f>
        <v>321.54495511531849</v>
      </c>
      <c r="O5" s="153">
        <f>L5-I5</f>
        <v>0</v>
      </c>
      <c r="P5" s="154">
        <f>N5-K5</f>
        <v>-38.455044884681513</v>
      </c>
      <c r="Q5" s="155">
        <f>N5/K5</f>
        <v>0.89318043087588472</v>
      </c>
      <c r="R5" s="302">
        <f>Q21</f>
        <v>0.87818751689485175</v>
      </c>
      <c r="S5" s="156">
        <v>0.20833333333333334</v>
      </c>
      <c r="T5" s="157">
        <v>0.23152777777777778</v>
      </c>
      <c r="U5" s="158"/>
      <c r="V5" s="159">
        <v>33.401239326389742</v>
      </c>
      <c r="W5" s="160"/>
      <c r="X5" s="161"/>
      <c r="Y5" s="305"/>
      <c r="Z5" s="306"/>
      <c r="AA5" s="114">
        <f>M5-J5</f>
        <v>-384.55044884681502</v>
      </c>
      <c r="AB5" s="155">
        <f>M5/J5</f>
        <v>0.89318043087588472</v>
      </c>
      <c r="AC5" s="307">
        <f>AB21</f>
        <v>0.87818751689485175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2847</v>
      </c>
      <c r="G6" s="102">
        <f t="shared" si="0"/>
        <v>84043.44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3156.8233410043872</v>
      </c>
      <c r="N6" s="105">
        <f>M6/L6</f>
        <v>286.98394009130794</v>
      </c>
      <c r="O6" s="107">
        <f>L6-I6</f>
        <v>0</v>
      </c>
      <c r="P6" s="108">
        <f>N6-K6</f>
        <v>-40.288787181419309</v>
      </c>
      <c r="Q6" s="109">
        <f>N6/K6</f>
        <v>0.87689537250121874</v>
      </c>
      <c r="R6" s="303"/>
      <c r="S6" s="46">
        <v>0.23541666666666669</v>
      </c>
      <c r="T6" s="47">
        <v>0.27298611111111115</v>
      </c>
      <c r="U6" s="110">
        <v>5.6000000000000361</v>
      </c>
      <c r="V6" s="111">
        <v>54.111358650069803</v>
      </c>
      <c r="W6" s="112"/>
      <c r="X6" s="115"/>
      <c r="Y6" s="294"/>
      <c r="Z6" s="295"/>
      <c r="AA6" s="116">
        <f>M6-J6</f>
        <v>-443.1766589956128</v>
      </c>
      <c r="AB6" s="109">
        <f>M6/J6</f>
        <v>0.87689537250121863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3316</v>
      </c>
      <c r="G7" s="102">
        <f t="shared" si="0"/>
        <v>98982.6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3156.2119051520085</v>
      </c>
      <c r="N7" s="105">
        <f>M7/L7</f>
        <v>286.92835501381893</v>
      </c>
      <c r="O7" s="107">
        <f>L7-I7</f>
        <v>0</v>
      </c>
      <c r="P7" s="108">
        <f>N7-K7</f>
        <v>-40.344372258908322</v>
      </c>
      <c r="Q7" s="109">
        <f>N7/K7</f>
        <v>0.87672552920889124</v>
      </c>
      <c r="R7" s="303"/>
      <c r="S7" s="46">
        <v>0.27638888888888891</v>
      </c>
      <c r="T7" s="47">
        <v>0.32016203703703705</v>
      </c>
      <c r="U7" s="110">
        <v>4.8999999999999666</v>
      </c>
      <c r="V7" s="111">
        <v>63.037592525150096</v>
      </c>
      <c r="W7" s="112"/>
      <c r="X7" s="115"/>
      <c r="Y7" s="294"/>
      <c r="Z7" s="295"/>
      <c r="AA7" s="116">
        <f>M7-J7</f>
        <v>-443.78809484799149</v>
      </c>
      <c r="AB7" s="109">
        <f>M7/J7</f>
        <v>0.87672552920889124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1415</v>
      </c>
      <c r="G8" s="102">
        <f t="shared" si="0"/>
        <v>42450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3157.0753050102257</v>
      </c>
      <c r="N8" s="105">
        <f>M8/L8</f>
        <v>287.0068459100205</v>
      </c>
      <c r="O8" s="107">
        <f>L8-I8</f>
        <v>0</v>
      </c>
      <c r="P8" s="108">
        <f>N8-K8</f>
        <v>-40.26588136270675</v>
      </c>
      <c r="Q8" s="109">
        <f>N8/K8</f>
        <v>0.87696536250284052</v>
      </c>
      <c r="R8" s="303"/>
      <c r="S8" s="46">
        <v>0.32430555555555557</v>
      </c>
      <c r="T8" s="47">
        <v>0.34297453703703706</v>
      </c>
      <c r="U8" s="110">
        <v>5.9666666666666668</v>
      </c>
      <c r="V8" s="111">
        <v>26.891978111914248</v>
      </c>
      <c r="W8" s="112"/>
      <c r="X8" s="115"/>
      <c r="Y8" s="294"/>
      <c r="Z8" s="295"/>
      <c r="AA8" s="116">
        <f>M8-J8</f>
        <v>-442.92469498977425</v>
      </c>
      <c r="AB8" s="109">
        <f>M8/J8</f>
        <v>0.87696536250284052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1252</v>
      </c>
      <c r="G9" s="102">
        <f t="shared" si="0"/>
        <v>35769.64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3121.8152017875232</v>
      </c>
      <c r="N9" s="105">
        <f>M9/L9</f>
        <v>260.15126681562691</v>
      </c>
      <c r="O9" s="107">
        <f>L9-I9</f>
        <v>0</v>
      </c>
      <c r="P9" s="108">
        <f>N9-K9</f>
        <v>-39.848733184373089</v>
      </c>
      <c r="Q9" s="109">
        <f>N9/K9</f>
        <v>0.86717088938542308</v>
      </c>
      <c r="R9" s="303"/>
      <c r="S9" s="46">
        <v>0.34583333333333333</v>
      </c>
      <c r="T9" s="47">
        <v>0.36253472222222222</v>
      </c>
      <c r="U9" s="110">
        <v>5</v>
      </c>
      <c r="V9" s="111">
        <v>24.0629233777153</v>
      </c>
      <c r="W9" s="112"/>
      <c r="X9" s="115"/>
      <c r="Y9" s="294"/>
      <c r="Z9" s="295"/>
      <c r="AA9" s="116">
        <f>M9-J9</f>
        <v>-478.18479821247684</v>
      </c>
      <c r="AB9" s="109">
        <f>M9/J9</f>
        <v>0.86717088938542308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3161.4750608214663</v>
      </c>
      <c r="N21" s="137">
        <f>M21/L21</f>
        <v>287.40682371104236</v>
      </c>
      <c r="O21" s="138">
        <f>L21-I21</f>
        <v>0</v>
      </c>
      <c r="P21" s="139">
        <f>N21-K21</f>
        <v>-39.865903561684888</v>
      </c>
      <c r="Q21" s="140">
        <f>N21/K21</f>
        <v>0.87818751689485175</v>
      </c>
      <c r="R21" s="304"/>
      <c r="S21" s="141">
        <v>0.20833333333333334</v>
      </c>
      <c r="T21" s="142">
        <v>0.42696759259259254</v>
      </c>
      <c r="U21" s="143"/>
      <c r="V21" s="165"/>
      <c r="W21" s="166"/>
      <c r="X21" s="137"/>
      <c r="Y21" s="290"/>
      <c r="Z21" s="291"/>
      <c r="AA21" s="167">
        <f>M21-J21</f>
        <v>-438.52493917853371</v>
      </c>
      <c r="AB21" s="140">
        <f>M21/J21</f>
        <v>0.87818751689485175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2308</v>
      </c>
      <c r="G22" s="147">
        <f t="shared" ref="G22:G24" si="5">E22*F22</f>
        <v>42767.240000000005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3019.3218209474571</v>
      </c>
      <c r="N22" s="151">
        <f>M22/L22</f>
        <v>1006.4406069824857</v>
      </c>
      <c r="O22" s="153">
        <f>L22-I22</f>
        <v>0</v>
      </c>
      <c r="P22" s="154">
        <f>N22-K22</f>
        <v>-93.559393017514253</v>
      </c>
      <c r="Q22" s="155">
        <f>N22/K22</f>
        <v>0.91494600634771428</v>
      </c>
      <c r="R22" s="302">
        <f>Q38</f>
        <v>0.91529385677142749</v>
      </c>
      <c r="S22" s="156">
        <v>0.32708333333333334</v>
      </c>
      <c r="T22" s="157">
        <v>0.3589236111111111</v>
      </c>
      <c r="U22" s="158"/>
      <c r="V22" s="111">
        <v>45.864604110516865</v>
      </c>
      <c r="W22" s="160"/>
      <c r="X22" s="161"/>
      <c r="Y22" s="305"/>
      <c r="Z22" s="306"/>
      <c r="AA22" s="114">
        <f>M22-J22</f>
        <v>-280.67817905254287</v>
      </c>
      <c r="AB22" s="155">
        <f>M22/J22</f>
        <v>0.91494600634771428</v>
      </c>
      <c r="AC22" s="307">
        <f>AB38</f>
        <v>0.91529385677142749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711</v>
      </c>
      <c r="G23" s="102">
        <f t="shared" si="5"/>
        <v>15841.08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3022.309807085016</v>
      </c>
      <c r="N23" s="105">
        <f>M23/L23</f>
        <v>604.46196141700318</v>
      </c>
      <c r="O23" s="107">
        <f>L23-I23</f>
        <v>0</v>
      </c>
      <c r="P23" s="108">
        <f>N23-K23</f>
        <v>-55.538038582996819</v>
      </c>
      <c r="Q23" s="109">
        <f>N23/K23</f>
        <v>0.91585145669242907</v>
      </c>
      <c r="R23" s="303"/>
      <c r="S23" s="46">
        <v>0.36180555555555555</v>
      </c>
      <c r="T23" s="47">
        <v>0.37159722222222219</v>
      </c>
      <c r="U23" s="110">
        <v>5</v>
      </c>
      <c r="V23" s="111">
        <v>14.115032118810181</v>
      </c>
      <c r="W23" s="112"/>
      <c r="X23" s="115"/>
      <c r="Y23" s="294"/>
      <c r="Z23" s="295"/>
      <c r="AA23" s="116">
        <f>M23-J23</f>
        <v>-277.69019291498398</v>
      </c>
      <c r="AB23" s="109">
        <f>M23/J23</f>
        <v>0.91585145669242907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2822</v>
      </c>
      <c r="G24" s="102">
        <f t="shared" si="5"/>
        <v>50485.58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3019.7775540046582</v>
      </c>
      <c r="N24" s="105">
        <f>M24/L24</f>
        <v>754.94438850116455</v>
      </c>
      <c r="O24" s="107">
        <f>L24-I24</f>
        <v>0</v>
      </c>
      <c r="P24" s="108">
        <f>N24-K24</f>
        <v>-70.055611498835447</v>
      </c>
      <c r="Q24" s="109">
        <f>N24/K24</f>
        <v>0.9150841072741388</v>
      </c>
      <c r="R24" s="303"/>
      <c r="S24" s="46">
        <v>0.37569444444444444</v>
      </c>
      <c r="T24" s="47">
        <v>0.41462962962962963</v>
      </c>
      <c r="U24" s="110">
        <v>5.900000000000043</v>
      </c>
      <c r="V24" s="111">
        <v>56.070355174160888</v>
      </c>
      <c r="W24" s="112"/>
      <c r="X24" s="115"/>
      <c r="Y24" s="294"/>
      <c r="Z24" s="295"/>
      <c r="AA24" s="116">
        <f>M24-J24</f>
        <v>-280.22244599534179</v>
      </c>
      <c r="AB24" s="109">
        <f>M24/J24</f>
        <v>0.9150841072741388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3020.4697273457109</v>
      </c>
      <c r="N38" s="137">
        <f t="shared" ref="N38:N44" si="10">M38/L38</f>
        <v>755.11743183642773</v>
      </c>
      <c r="O38" s="138">
        <f t="shared" ref="O38:O44" si="11">L38-I38</f>
        <v>0</v>
      </c>
      <c r="P38" s="139">
        <f t="shared" ref="P38:P44" si="12">N38-K38</f>
        <v>-69.882568163572273</v>
      </c>
      <c r="Q38" s="140">
        <f t="shared" ref="Q38:Q44" si="13">N38/K38</f>
        <v>0.91529385677142749</v>
      </c>
      <c r="R38" s="304"/>
      <c r="S38" s="141">
        <v>0.32708333333333334</v>
      </c>
      <c r="T38" s="142">
        <v>0.41462962962962963</v>
      </c>
      <c r="U38" s="143"/>
      <c r="V38" s="165"/>
      <c r="W38" s="98"/>
      <c r="X38" s="68"/>
      <c r="Y38" s="290"/>
      <c r="Z38" s="291"/>
      <c r="AA38" s="167">
        <f t="shared" ref="AA38:AA44" si="14">M38-J38</f>
        <v>-279.53027265428909</v>
      </c>
      <c r="AB38" s="140">
        <f t="shared" ref="AB38:AB44" si="15">M38/J38</f>
        <v>0.91529385677142749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868</v>
      </c>
      <c r="G39" s="147">
        <f t="shared" ref="G39:G44" si="16">E39*F39</f>
        <v>21726.04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3223.1895508629145</v>
      </c>
      <c r="N39" s="151">
        <f t="shared" si="10"/>
        <v>644.63791017258291</v>
      </c>
      <c r="O39" s="153">
        <f t="shared" si="11"/>
        <v>0</v>
      </c>
      <c r="P39" s="154">
        <f t="shared" si="12"/>
        <v>-75.362089827417094</v>
      </c>
      <c r="Q39" s="155">
        <f t="shared" si="13"/>
        <v>0.89533043079525398</v>
      </c>
      <c r="R39" s="302">
        <f>Q55</f>
        <v>0.90188266830589925</v>
      </c>
      <c r="S39" s="156">
        <v>0.25</v>
      </c>
      <c r="T39" s="157">
        <v>0.26121527777777775</v>
      </c>
      <c r="U39" s="158"/>
      <c r="V39" s="159">
        <v>16.15790792882693</v>
      </c>
      <c r="W39" s="160"/>
      <c r="X39" s="161"/>
      <c r="Y39" s="305"/>
      <c r="Z39" s="306"/>
      <c r="AA39" s="114">
        <f t="shared" si="14"/>
        <v>-376.81044913708547</v>
      </c>
      <c r="AB39" s="155">
        <f t="shared" si="15"/>
        <v>0.89533043079525398</v>
      </c>
      <c r="AC39" s="307">
        <f>AB55</f>
        <v>0.90188266830589925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1184</v>
      </c>
      <c r="G40" s="102">
        <f t="shared" si="16"/>
        <v>21525.119999999999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3222.1218073801169</v>
      </c>
      <c r="N40" s="105">
        <f t="shared" si="10"/>
        <v>1074.0406024600391</v>
      </c>
      <c r="O40" s="107">
        <f t="shared" si="11"/>
        <v>0</v>
      </c>
      <c r="P40" s="108">
        <f t="shared" si="12"/>
        <v>-125.95939753996095</v>
      </c>
      <c r="Q40" s="109">
        <f t="shared" si="13"/>
        <v>0.89503383538336589</v>
      </c>
      <c r="R40" s="303"/>
      <c r="S40" s="46">
        <v>0.27152777777777781</v>
      </c>
      <c r="T40" s="47">
        <v>0.28682870370370372</v>
      </c>
      <c r="U40" s="110">
        <v>14.850000000000083</v>
      </c>
      <c r="V40" s="111">
        <v>22.047583625574383</v>
      </c>
      <c r="W40" s="112"/>
      <c r="X40" s="115"/>
      <c r="Y40" s="294"/>
      <c r="Z40" s="295"/>
      <c r="AA40" s="116">
        <f t="shared" si="14"/>
        <v>-377.87819261988307</v>
      </c>
      <c r="AB40" s="109">
        <f t="shared" si="15"/>
        <v>0.89503383538336578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1186</v>
      </c>
      <c r="G41" s="102">
        <f t="shared" si="16"/>
        <v>29436.52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3223.2401595422798</v>
      </c>
      <c r="N41" s="105">
        <f t="shared" si="10"/>
        <v>644.64803190845601</v>
      </c>
      <c r="O41" s="107">
        <f t="shared" si="11"/>
        <v>0</v>
      </c>
      <c r="P41" s="108">
        <f t="shared" si="12"/>
        <v>-75.351968091543995</v>
      </c>
      <c r="Q41" s="109">
        <f t="shared" si="13"/>
        <v>0.89534448876174444</v>
      </c>
      <c r="R41" s="303"/>
      <c r="S41" s="46">
        <v>0.29722222222222228</v>
      </c>
      <c r="T41" s="47">
        <v>0.31254629629629638</v>
      </c>
      <c r="U41" s="110">
        <v>14.966666666666715</v>
      </c>
      <c r="V41" s="111">
        <v>22.077163499385403</v>
      </c>
      <c r="W41" s="112"/>
      <c r="X41" s="115"/>
      <c r="Y41" s="294"/>
      <c r="Z41" s="295"/>
      <c r="AA41" s="116">
        <f t="shared" si="14"/>
        <v>-376.7598404577202</v>
      </c>
      <c r="AB41" s="109">
        <f t="shared" si="15"/>
        <v>0.89534448876174444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1960</v>
      </c>
      <c r="G42" s="102">
        <f t="shared" si="16"/>
        <v>33457.199999999997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3026.698364639512</v>
      </c>
      <c r="N42" s="105">
        <f t="shared" si="10"/>
        <v>1008.8994548798373</v>
      </c>
      <c r="O42" s="107">
        <f t="shared" si="11"/>
        <v>0</v>
      </c>
      <c r="P42" s="108">
        <f t="shared" si="12"/>
        <v>-91.100545120162678</v>
      </c>
      <c r="Q42" s="109">
        <f t="shared" si="13"/>
        <v>0.91718132261803398</v>
      </c>
      <c r="R42" s="303"/>
      <c r="S42" s="46">
        <v>0.32291666666666674</v>
      </c>
      <c r="T42" s="47">
        <v>0.34989583333333341</v>
      </c>
      <c r="U42" s="110">
        <v>14.933333333333323</v>
      </c>
      <c r="V42" s="111">
        <v>38.854218634372067</v>
      </c>
      <c r="W42" s="112"/>
      <c r="X42" s="115"/>
      <c r="Y42" s="294"/>
      <c r="Z42" s="295"/>
      <c r="AA42" s="116">
        <f t="shared" si="14"/>
        <v>-273.30163536048804</v>
      </c>
      <c r="AB42" s="109">
        <f t="shared" si="15"/>
        <v>0.91718132261803398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4455</v>
      </c>
      <c r="G43" s="102">
        <f t="shared" si="16"/>
        <v>62503.649999999994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2748.2161146167427</v>
      </c>
      <c r="N43" s="105">
        <f t="shared" si="10"/>
        <v>916.07203820558095</v>
      </c>
      <c r="O43" s="107">
        <f t="shared" si="11"/>
        <v>0</v>
      </c>
      <c r="P43" s="108">
        <f t="shared" si="12"/>
        <v>-83.927961794419048</v>
      </c>
      <c r="Q43" s="109">
        <f t="shared" si="13"/>
        <v>0.91607203820558092</v>
      </c>
      <c r="R43" s="303"/>
      <c r="S43" s="46">
        <v>0.35972222222222233</v>
      </c>
      <c r="T43" s="47">
        <v>0.42725694444444456</v>
      </c>
      <c r="U43" s="110">
        <v>15</v>
      </c>
      <c r="V43" s="111">
        <v>97.263093167356971</v>
      </c>
      <c r="W43" s="112"/>
      <c r="X43" s="115"/>
      <c r="Y43" s="294"/>
      <c r="Z43" s="295"/>
      <c r="AA43" s="116">
        <f t="shared" si="14"/>
        <v>-251.78388538325726</v>
      </c>
      <c r="AB43" s="109">
        <f t="shared" si="15"/>
        <v>0.91607203820558092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6275</v>
      </c>
      <c r="G44" s="120">
        <f t="shared" si="16"/>
        <v>89607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3225.505236890549</v>
      </c>
      <c r="N44" s="105">
        <f t="shared" si="10"/>
        <v>1075.1684122968497</v>
      </c>
      <c r="O44" s="107">
        <f t="shared" si="11"/>
        <v>0</v>
      </c>
      <c r="P44" s="108">
        <f t="shared" si="12"/>
        <v>-124.83158770315026</v>
      </c>
      <c r="Q44" s="109">
        <f t="shared" si="13"/>
        <v>0.89597367691404139</v>
      </c>
      <c r="R44" s="303"/>
      <c r="S44" s="46">
        <v>0.43750000000000011</v>
      </c>
      <c r="T44" s="119">
        <v>0.51855324074074083</v>
      </c>
      <c r="U44" s="110">
        <v>14.749999999999988</v>
      </c>
      <c r="V44" s="111">
        <v>116.7258994634135</v>
      </c>
      <c r="W44" s="112"/>
      <c r="X44" s="115"/>
      <c r="Y44" s="294"/>
      <c r="Z44" s="295"/>
      <c r="AA44" s="116">
        <f t="shared" si="14"/>
        <v>-374.49476310945101</v>
      </c>
      <c r="AB44" s="109">
        <f t="shared" si="15"/>
        <v>0.89597367691404139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3111.4952056553525</v>
      </c>
      <c r="N55" s="137">
        <f t="shared" ref="N55:N61" si="22">M55/L55</f>
        <v>848.58960154236888</v>
      </c>
      <c r="O55" s="138">
        <f t="shared" ref="O55:O61" si="23">L55-I55</f>
        <v>0</v>
      </c>
      <c r="P55" s="139">
        <f t="shared" ref="P55:P61" si="24">N55-K55</f>
        <v>-92.319489366722109</v>
      </c>
      <c r="Q55" s="140">
        <f t="shared" ref="Q55:Q61" si="25">N55/K55</f>
        <v>0.90188266830589925</v>
      </c>
      <c r="R55" s="304"/>
      <c r="S55" s="141">
        <v>0.25</v>
      </c>
      <c r="T55" s="142">
        <v>0.51855324074074083</v>
      </c>
      <c r="U55" s="143"/>
      <c r="V55" s="165"/>
      <c r="W55" s="98"/>
      <c r="X55" s="68"/>
      <c r="Y55" s="290"/>
      <c r="Z55" s="291"/>
      <c r="AA55" s="167">
        <f t="shared" ref="AA55:AA61" si="26">M55-J55</f>
        <v>-338.50479434464751</v>
      </c>
      <c r="AB55" s="140">
        <f t="shared" ref="AB55:AB61" si="27">M55/J55</f>
        <v>0.90188266830589925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1431</v>
      </c>
      <c r="G56" s="147">
        <f t="shared" ref="G56:G61" si="28">E56*F56</f>
        <v>29650.32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3223.7583578594531</v>
      </c>
      <c r="N56" s="151">
        <f t="shared" si="22"/>
        <v>1074.5861192864843</v>
      </c>
      <c r="O56" s="153">
        <f t="shared" si="23"/>
        <v>0</v>
      </c>
      <c r="P56" s="154">
        <f t="shared" si="24"/>
        <v>-125.41388071351571</v>
      </c>
      <c r="Q56" s="155">
        <f t="shared" si="25"/>
        <v>0.89548843273873691</v>
      </c>
      <c r="R56" s="302">
        <f>Q72</f>
        <v>0.89851922733922374</v>
      </c>
      <c r="S56" s="156">
        <v>0.25</v>
      </c>
      <c r="T56" s="157">
        <v>0.26849537037037036</v>
      </c>
      <c r="U56" s="158"/>
      <c r="V56" s="159">
        <v>26.633509856802753</v>
      </c>
      <c r="W56" s="157"/>
      <c r="X56" s="168"/>
      <c r="Y56" s="305"/>
      <c r="Z56" s="306"/>
      <c r="AA56" s="114">
        <f t="shared" si="26"/>
        <v>-376.2416421405469</v>
      </c>
      <c r="AB56" s="155">
        <f t="shared" si="27"/>
        <v>0.89548843273873702</v>
      </c>
      <c r="AC56" s="307">
        <f>AB72</f>
        <v>0.89851922733922374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1738</v>
      </c>
      <c r="G57" s="102">
        <f t="shared" si="28"/>
        <v>52140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3225.3906743701632</v>
      </c>
      <c r="N57" s="105">
        <f t="shared" si="22"/>
        <v>806.3476685925408</v>
      </c>
      <c r="O57" s="107">
        <f t="shared" si="23"/>
        <v>0</v>
      </c>
      <c r="P57" s="108">
        <f t="shared" si="24"/>
        <v>-93.652331407459201</v>
      </c>
      <c r="Q57" s="109">
        <f t="shared" si="25"/>
        <v>0.895941853991712</v>
      </c>
      <c r="R57" s="303"/>
      <c r="S57" s="46">
        <v>0.27847222222222223</v>
      </c>
      <c r="T57" s="47">
        <v>0.30091435185185189</v>
      </c>
      <c r="U57" s="110">
        <v>15</v>
      </c>
      <c r="V57" s="111">
        <v>32.33096716891923</v>
      </c>
      <c r="W57" s="112"/>
      <c r="X57" s="13"/>
      <c r="Y57" s="294"/>
      <c r="Z57" s="295"/>
      <c r="AA57" s="116">
        <f t="shared" si="26"/>
        <v>-374.6093256298368</v>
      </c>
      <c r="AB57" s="109">
        <f t="shared" si="27"/>
        <v>0.895941853991712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1793</v>
      </c>
      <c r="G58" s="102">
        <f t="shared" si="28"/>
        <v>53790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3024.7109859573138</v>
      </c>
      <c r="N58" s="105">
        <f t="shared" si="22"/>
        <v>756.17774648932846</v>
      </c>
      <c r="O58" s="107">
        <f t="shared" si="23"/>
        <v>0</v>
      </c>
      <c r="P58" s="108">
        <f t="shared" si="24"/>
        <v>-68.822253510671544</v>
      </c>
      <c r="Q58" s="109">
        <f t="shared" si="25"/>
        <v>0.91657908665373145</v>
      </c>
      <c r="R58" s="303"/>
      <c r="S58" s="46">
        <v>0.31111111111111112</v>
      </c>
      <c r="T58" s="47">
        <v>0.33581018518518518</v>
      </c>
      <c r="U58" s="110">
        <v>14.683333333333284</v>
      </c>
      <c r="V58" s="111">
        <v>35.567034503282031</v>
      </c>
      <c r="W58" s="112"/>
      <c r="X58" s="13"/>
      <c r="Y58" s="294"/>
      <c r="Z58" s="295"/>
      <c r="AA58" s="116">
        <f t="shared" si="26"/>
        <v>-275.28901404268618</v>
      </c>
      <c r="AB58" s="109">
        <f t="shared" si="27"/>
        <v>0.91657908665373145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2583</v>
      </c>
      <c r="G59" s="102">
        <f t="shared" si="28"/>
        <v>70980.84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3225.2458765915899</v>
      </c>
      <c r="N59" s="105">
        <f t="shared" si="22"/>
        <v>645.04917531831802</v>
      </c>
      <c r="O59" s="107">
        <f t="shared" si="23"/>
        <v>0</v>
      </c>
      <c r="P59" s="108">
        <f t="shared" si="24"/>
        <v>-74.950824681681979</v>
      </c>
      <c r="Q59" s="109">
        <f t="shared" si="25"/>
        <v>0.89590163238655285</v>
      </c>
      <c r="R59" s="303"/>
      <c r="S59" s="46">
        <v>0.34583333333333338</v>
      </c>
      <c r="T59" s="47">
        <v>0.37920138888888894</v>
      </c>
      <c r="U59" s="110">
        <v>15</v>
      </c>
      <c r="V59" s="111">
        <v>48.052150418926026</v>
      </c>
      <c r="W59" s="112"/>
      <c r="X59" s="115"/>
      <c r="Y59" s="294"/>
      <c r="Z59" s="295"/>
      <c r="AA59" s="116">
        <f t="shared" si="26"/>
        <v>-374.75412340841012</v>
      </c>
      <c r="AB59" s="109">
        <f t="shared" si="27"/>
        <v>0.89590163238655274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1967</v>
      </c>
      <c r="G60" s="102">
        <f t="shared" si="28"/>
        <v>35760.06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3218.0462807528706</v>
      </c>
      <c r="N60" s="105">
        <f t="shared" si="22"/>
        <v>1072.6820935842902</v>
      </c>
      <c r="O60" s="107">
        <f t="shared" si="23"/>
        <v>0</v>
      </c>
      <c r="P60" s="108">
        <f t="shared" si="24"/>
        <v>-127.31790641570979</v>
      </c>
      <c r="Q60" s="109">
        <f t="shared" si="25"/>
        <v>0.89390174465357519</v>
      </c>
      <c r="R60" s="303"/>
      <c r="S60" s="46">
        <v>0.38958333333333339</v>
      </c>
      <c r="T60" s="47">
        <v>0.41504629629629636</v>
      </c>
      <c r="U60" s="110">
        <v>14.950000000000019</v>
      </c>
      <c r="V60" s="111">
        <v>36.674425941565048</v>
      </c>
      <c r="W60" s="112"/>
      <c r="X60" s="115"/>
      <c r="Y60" s="294"/>
      <c r="Z60" s="295"/>
      <c r="AA60" s="116">
        <f t="shared" si="26"/>
        <v>-381.95371924712936</v>
      </c>
      <c r="AB60" s="109">
        <f t="shared" si="27"/>
        <v>0.89390174465357519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5128</v>
      </c>
      <c r="G61" s="120">
        <f t="shared" si="28"/>
        <v>85432.48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3221.3073667940721</v>
      </c>
      <c r="N61" s="105">
        <f t="shared" si="22"/>
        <v>644.26147335881444</v>
      </c>
      <c r="O61" s="107">
        <f t="shared" si="23"/>
        <v>0</v>
      </c>
      <c r="P61" s="108">
        <f t="shared" si="24"/>
        <v>-75.738526641185558</v>
      </c>
      <c r="Q61" s="109">
        <f t="shared" si="25"/>
        <v>0.89480760188724229</v>
      </c>
      <c r="R61" s="303"/>
      <c r="S61" s="46">
        <v>0.4250000000000001</v>
      </c>
      <c r="T61" s="119">
        <v>0.49131944444444453</v>
      </c>
      <c r="U61" s="110">
        <v>15</v>
      </c>
      <c r="V61" s="111">
        <v>95.51401495294472</v>
      </c>
      <c r="W61" s="112"/>
      <c r="X61" s="49"/>
      <c r="Y61" s="294"/>
      <c r="Z61" s="295"/>
      <c r="AA61" s="116">
        <f t="shared" si="26"/>
        <v>-378.6926332059279</v>
      </c>
      <c r="AB61" s="109">
        <f t="shared" si="27"/>
        <v>0.89480760188724229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3189.7432570542442</v>
      </c>
      <c r="N72" s="137">
        <f>M72/L72</f>
        <v>797.43581426356104</v>
      </c>
      <c r="O72" s="138">
        <f>L72-I72</f>
        <v>0</v>
      </c>
      <c r="P72" s="139">
        <f>N72-K72</f>
        <v>-90.064185736438958</v>
      </c>
      <c r="Q72" s="140">
        <f>N72/K72</f>
        <v>0.89851922733922374</v>
      </c>
      <c r="R72" s="304"/>
      <c r="S72" s="141">
        <v>0.25</v>
      </c>
      <c r="T72" s="142">
        <v>0.49131944444444453</v>
      </c>
      <c r="U72" s="143"/>
      <c r="V72" s="165"/>
      <c r="W72" s="166"/>
      <c r="X72" s="137"/>
      <c r="Y72" s="290"/>
      <c r="Z72" s="291"/>
      <c r="AA72" s="167">
        <f>M72-J72</f>
        <v>-360.25674294575583</v>
      </c>
      <c r="AB72" s="140">
        <f>M72/J72</f>
        <v>0.89851922733922374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1323</v>
      </c>
      <c r="G73" s="147">
        <f t="shared" ref="G73:G75" si="33">E73*F73</f>
        <v>37798.11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3121.2480614337901</v>
      </c>
      <c r="N73" s="151">
        <f>M73/L73</f>
        <v>260.10400511948251</v>
      </c>
      <c r="O73" s="153">
        <f>L73-I73</f>
        <v>0</v>
      </c>
      <c r="P73" s="154">
        <f>N73-K73</f>
        <v>-39.895994880517492</v>
      </c>
      <c r="Q73" s="155">
        <f>N73/K73</f>
        <v>0.86701335039827498</v>
      </c>
      <c r="R73" s="302">
        <f>Q89</f>
        <v>0.8932453705975113</v>
      </c>
      <c r="S73" s="156">
        <v>0.70833333333333337</v>
      </c>
      <c r="T73" s="157">
        <v>0.72598379629629628</v>
      </c>
      <c r="U73" s="158"/>
      <c r="V73" s="159">
        <v>25.432134337805774</v>
      </c>
      <c r="W73" s="157"/>
      <c r="X73" s="168"/>
      <c r="Y73" s="305"/>
      <c r="Z73" s="306"/>
      <c r="AA73" s="114">
        <f>M73-J73</f>
        <v>-478.7519385662099</v>
      </c>
      <c r="AB73" s="155">
        <f>M73/J73</f>
        <v>0.86701335039827498</v>
      </c>
      <c r="AC73" s="307">
        <f>AB89</f>
        <v>0.89324537059751141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440</v>
      </c>
      <c r="G74" s="102">
        <f t="shared" si="33"/>
        <v>7792.4000000000005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3263.1872820575409</v>
      </c>
      <c r="N74" s="105">
        <f>M74/L74</f>
        <v>652.6374564115082</v>
      </c>
      <c r="O74" s="107">
        <f>L74-I74</f>
        <v>0</v>
      </c>
      <c r="P74" s="108">
        <f>N74-K74</f>
        <v>-67.362543588491803</v>
      </c>
      <c r="Q74" s="109">
        <f>N74/K74</f>
        <v>0.90644091168265029</v>
      </c>
      <c r="R74" s="303"/>
      <c r="S74" s="46">
        <v>0.72986111111111118</v>
      </c>
      <c r="T74" s="47">
        <v>0.73547453703703713</v>
      </c>
      <c r="U74" s="110">
        <v>5.58333333333346</v>
      </c>
      <c r="V74" s="111">
        <v>8.0902497215403404</v>
      </c>
      <c r="W74" s="112"/>
      <c r="X74" s="13"/>
      <c r="Y74" s="294"/>
      <c r="Z74" s="295"/>
      <c r="AA74" s="116">
        <f>M74-J74</f>
        <v>-336.81271794245913</v>
      </c>
      <c r="AB74" s="109">
        <f>M74/J74</f>
        <v>0.90644091168265029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956</v>
      </c>
      <c r="G75" s="102">
        <f t="shared" si="33"/>
        <v>18087.52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3262.6146589617924</v>
      </c>
      <c r="N75" s="105">
        <f>M75/L75</f>
        <v>652.52293179235846</v>
      </c>
      <c r="O75" s="107">
        <f>L75-I75</f>
        <v>0</v>
      </c>
      <c r="P75" s="108">
        <f>N75-K75</f>
        <v>-67.477068207641537</v>
      </c>
      <c r="Q75" s="109">
        <f>N75/K75</f>
        <v>0.90628184971160897</v>
      </c>
      <c r="R75" s="303"/>
      <c r="S75" s="46">
        <v>0.73958333333333337</v>
      </c>
      <c r="T75" s="47">
        <v>0.75178240740740743</v>
      </c>
      <c r="U75" s="110">
        <v>5.916666666666579</v>
      </c>
      <c r="V75" s="111">
        <v>17.580991320088263</v>
      </c>
      <c r="W75" s="112"/>
      <c r="X75" s="13"/>
      <c r="Y75" s="294"/>
      <c r="Z75" s="295"/>
      <c r="AA75" s="116">
        <f>M75-J75</f>
        <v>-337.38534103820757</v>
      </c>
      <c r="AB75" s="109">
        <f>M75/J75</f>
        <v>0.90628184971160897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3215.683334151041</v>
      </c>
      <c r="N89" s="137">
        <f t="shared" ref="N89:N94" si="37">M89/L89</f>
        <v>438.50227283877831</v>
      </c>
      <c r="O89" s="138">
        <f t="shared" ref="O89:O94" si="38">L89-I89</f>
        <v>0</v>
      </c>
      <c r="P89" s="139">
        <f t="shared" ref="P89:P94" si="39">N89-K89</f>
        <v>-52.406818070312625</v>
      </c>
      <c r="Q89" s="140">
        <f t="shared" ref="Q89:Q94" si="40">N89/K89</f>
        <v>0.8932453705975113</v>
      </c>
      <c r="R89" s="304"/>
      <c r="S89" s="141">
        <v>0.70833333333333337</v>
      </c>
      <c r="T89" s="142">
        <v>0.75178240740740743</v>
      </c>
      <c r="U89" s="143"/>
      <c r="V89" s="165"/>
      <c r="W89" s="166"/>
      <c r="X89" s="137"/>
      <c r="Y89" s="290"/>
      <c r="Z89" s="291"/>
      <c r="AA89" s="167">
        <f t="shared" ref="AA89:AA94" si="41">M89-J89</f>
        <v>-384.31666584895902</v>
      </c>
      <c r="AB89" s="140">
        <f t="shared" ref="AB89:AB94" si="42">M89/J89</f>
        <v>0.89324537059751141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440</v>
      </c>
      <c r="G90" s="147">
        <f t="shared" ref="G90:G94" si="43">E90*F90</f>
        <v>10238.799999999999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2746.2677700017512</v>
      </c>
      <c r="N90" s="151">
        <f t="shared" si="37"/>
        <v>549.25355400035028</v>
      </c>
      <c r="O90" s="153">
        <f t="shared" si="38"/>
        <v>0</v>
      </c>
      <c r="P90" s="154">
        <f t="shared" si="39"/>
        <v>-50.746445999649723</v>
      </c>
      <c r="Q90" s="155">
        <f t="shared" si="40"/>
        <v>0.91542259000058379</v>
      </c>
      <c r="R90" s="302">
        <f>Q106</f>
        <v>0.91529049433994469</v>
      </c>
      <c r="S90" s="156">
        <v>0.70833333333333337</v>
      </c>
      <c r="T90" s="157">
        <v>0.71500000000000008</v>
      </c>
      <c r="U90" s="158"/>
      <c r="V90" s="159">
        <v>9.6130465821194004</v>
      </c>
      <c r="W90" s="160"/>
      <c r="X90" s="161"/>
      <c r="Y90" s="305"/>
      <c r="Z90" s="306"/>
      <c r="AA90" s="114">
        <f t="shared" si="41"/>
        <v>-253.73222999824884</v>
      </c>
      <c r="AB90" s="155">
        <f t="shared" si="42"/>
        <v>0.91542259000058368</v>
      </c>
      <c r="AC90" s="307">
        <f>AB106</f>
        <v>0.91529049433994458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1223</v>
      </c>
      <c r="G91" s="102">
        <f t="shared" si="43"/>
        <v>30012.42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2746.8099097226473</v>
      </c>
      <c r="N91" s="105">
        <f t="shared" si="37"/>
        <v>686.70247743066182</v>
      </c>
      <c r="O91" s="107">
        <f t="shared" si="38"/>
        <v>0</v>
      </c>
      <c r="P91" s="108">
        <f t="shared" si="39"/>
        <v>-63.297522569338184</v>
      </c>
      <c r="Q91" s="109">
        <f t="shared" si="40"/>
        <v>0.91560330324088246</v>
      </c>
      <c r="R91" s="303"/>
      <c r="S91" s="46">
        <v>0.71805555555555556</v>
      </c>
      <c r="T91" s="47">
        <v>0.73659722222222224</v>
      </c>
      <c r="U91" s="110">
        <v>5</v>
      </c>
      <c r="V91" s="111">
        <v>26.714626207027692</v>
      </c>
      <c r="W91" s="112"/>
      <c r="X91" s="115"/>
      <c r="Y91" s="294"/>
      <c r="Z91" s="295"/>
      <c r="AA91" s="116">
        <f t="shared" si="41"/>
        <v>-253.19009027735274</v>
      </c>
      <c r="AB91" s="109">
        <f t="shared" si="42"/>
        <v>0.91560330324088246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1211</v>
      </c>
      <c r="G92" s="102">
        <f t="shared" si="43"/>
        <v>29463.629999999997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2745.8237563503776</v>
      </c>
      <c r="N92" s="105">
        <f t="shared" si="37"/>
        <v>686.4559390875944</v>
      </c>
      <c r="O92" s="107">
        <f t="shared" si="38"/>
        <v>0</v>
      </c>
      <c r="P92" s="108">
        <f t="shared" si="39"/>
        <v>-63.544060912405598</v>
      </c>
      <c r="Q92" s="109">
        <f t="shared" si="40"/>
        <v>0.91527458545012585</v>
      </c>
      <c r="R92" s="303"/>
      <c r="S92" s="46">
        <v>0.73958333333333337</v>
      </c>
      <c r="T92" s="47">
        <v>0.75795138888888891</v>
      </c>
      <c r="U92" s="110">
        <v>5</v>
      </c>
      <c r="V92" s="111">
        <v>26.462004282669735</v>
      </c>
      <c r="W92" s="112"/>
      <c r="X92" s="115"/>
      <c r="Y92" s="294"/>
      <c r="Z92" s="295"/>
      <c r="AA92" s="116">
        <f t="shared" si="41"/>
        <v>-254.17624364962239</v>
      </c>
      <c r="AB92" s="109">
        <f t="shared" si="42"/>
        <v>0.91527458545012585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1430</v>
      </c>
      <c r="G93" s="102">
        <f t="shared" si="43"/>
        <v>31860.400000000001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3020.1421984106255</v>
      </c>
      <c r="N93" s="105">
        <f t="shared" si="37"/>
        <v>604.02843968212505</v>
      </c>
      <c r="O93" s="107">
        <f t="shared" si="38"/>
        <v>0</v>
      </c>
      <c r="P93" s="108">
        <f t="shared" si="39"/>
        <v>-55.971560317874946</v>
      </c>
      <c r="Q93" s="109">
        <f t="shared" si="40"/>
        <v>0.91519460557897736</v>
      </c>
      <c r="R93" s="303"/>
      <c r="S93" s="46">
        <v>0.76180555555555562</v>
      </c>
      <c r="T93" s="47">
        <v>0.78152777777777782</v>
      </c>
      <c r="U93" s="110">
        <v>5.5500000000000682</v>
      </c>
      <c r="V93" s="111">
        <v>28.409258360468243</v>
      </c>
      <c r="W93" s="112"/>
      <c r="X93" s="115"/>
      <c r="Y93" s="294"/>
      <c r="Z93" s="295"/>
      <c r="AA93" s="116">
        <f t="shared" si="41"/>
        <v>-279.8578015893745</v>
      </c>
      <c r="AB93" s="109">
        <f t="shared" si="42"/>
        <v>0.91519460557897747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4841</v>
      </c>
      <c r="G94" s="102">
        <f t="shared" si="43"/>
        <v>86605.49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3019.4880772177344</v>
      </c>
      <c r="N94" s="105">
        <f t="shared" si="37"/>
        <v>754.87201930443359</v>
      </c>
      <c r="O94" s="107">
        <f t="shared" si="38"/>
        <v>0</v>
      </c>
      <c r="P94" s="108">
        <f t="shared" si="39"/>
        <v>-70.127980695566407</v>
      </c>
      <c r="Q94" s="109">
        <f t="shared" si="40"/>
        <v>0.91499638703567709</v>
      </c>
      <c r="R94" s="303"/>
      <c r="S94" s="46">
        <v>0.78541666666666676</v>
      </c>
      <c r="T94" s="47">
        <v>0.85221064814814829</v>
      </c>
      <c r="U94" s="110">
        <v>5.600000000000076</v>
      </c>
      <c r="V94" s="111">
        <v>96.195114063056792</v>
      </c>
      <c r="W94" s="112"/>
      <c r="X94" s="115"/>
      <c r="Y94" s="294"/>
      <c r="Z94" s="295"/>
      <c r="AA94" s="116">
        <f t="shared" si="41"/>
        <v>-280.51192278226563</v>
      </c>
      <c r="AB94" s="109">
        <f t="shared" si="42"/>
        <v>0.91499638703567709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2855.7063423406271</v>
      </c>
      <c r="N106" s="137">
        <f t="shared" ref="N106:N113" si="48">M106/L106</f>
        <v>649.02416871377886</v>
      </c>
      <c r="O106" s="138">
        <f t="shared" ref="O106:O113" si="49">L106-I106</f>
        <v>0</v>
      </c>
      <c r="P106" s="139">
        <f t="shared" ref="P106:P113" si="50">N106-K106</f>
        <v>-60.066740377130145</v>
      </c>
      <c r="Q106" s="140">
        <f t="shared" ref="Q106:Q113" si="51">N106/K106</f>
        <v>0.91529049433994469</v>
      </c>
      <c r="R106" s="304"/>
      <c r="S106" s="141">
        <v>0.70833333333333337</v>
      </c>
      <c r="T106" s="142">
        <v>0.85221064814814829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-264.29365765937291</v>
      </c>
      <c r="AB106" s="140">
        <f t="shared" ref="AB106:AB113" si="53">M106/J106</f>
        <v>0.91529049433994458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617</v>
      </c>
      <c r="G107" s="147">
        <f t="shared" ref="G107:G113" si="54">E107*F107</f>
        <v>11217.06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2746.9541168696351</v>
      </c>
      <c r="N107" s="151">
        <f t="shared" si="48"/>
        <v>915.6513722898784</v>
      </c>
      <c r="O107" s="153">
        <f t="shared" si="49"/>
        <v>0</v>
      </c>
      <c r="P107" s="154">
        <f t="shared" si="50"/>
        <v>-84.348627710121605</v>
      </c>
      <c r="Q107" s="155">
        <f t="shared" si="51"/>
        <v>0.91565137228987836</v>
      </c>
      <c r="R107" s="302">
        <f>Q123</f>
        <v>0.90661375934941657</v>
      </c>
      <c r="S107" s="156">
        <v>0.73125000000000007</v>
      </c>
      <c r="T107" s="157">
        <v>0.7406018518518519</v>
      </c>
      <c r="U107" s="158"/>
      <c r="V107" s="159">
        <v>13.476744941843853</v>
      </c>
      <c r="W107" s="160"/>
      <c r="X107" s="161"/>
      <c r="Y107" s="305"/>
      <c r="Z107" s="306"/>
      <c r="AA107" s="114">
        <f t="shared" si="52"/>
        <v>-253.04588313036493</v>
      </c>
      <c r="AB107" s="155">
        <f t="shared" si="53"/>
        <v>0.91565137228987836</v>
      </c>
      <c r="AC107" s="307">
        <f>AB123</f>
        <v>0.90661375934941657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1146</v>
      </c>
      <c r="G108" s="102">
        <f t="shared" si="54"/>
        <v>20834.28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3224.8046169944914</v>
      </c>
      <c r="N108" s="105">
        <f t="shared" si="48"/>
        <v>1074.9348723314972</v>
      </c>
      <c r="O108" s="107">
        <f t="shared" si="49"/>
        <v>0</v>
      </c>
      <c r="P108" s="108">
        <f t="shared" si="50"/>
        <v>-125.06512766850278</v>
      </c>
      <c r="Q108" s="109">
        <f t="shared" si="51"/>
        <v>0.89577906027624765</v>
      </c>
      <c r="R108" s="303"/>
      <c r="S108" s="46">
        <v>0.75069444444444444</v>
      </c>
      <c r="T108" s="47">
        <v>0.76549768518518513</v>
      </c>
      <c r="U108" s="110">
        <v>14.53333333333326</v>
      </c>
      <c r="V108" s="111">
        <v>21.322222015448528</v>
      </c>
      <c r="W108" s="112"/>
      <c r="X108" s="115"/>
      <c r="Y108" s="294"/>
      <c r="Z108" s="295"/>
      <c r="AA108" s="116">
        <f t="shared" si="52"/>
        <v>-375.19538300550857</v>
      </c>
      <c r="AB108" s="109">
        <f t="shared" si="53"/>
        <v>0.89577906027624765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2051</v>
      </c>
      <c r="G109" s="102">
        <f t="shared" si="54"/>
        <v>28775.53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2749.6401003867823</v>
      </c>
      <c r="N109" s="105">
        <f t="shared" si="48"/>
        <v>916.54670012892745</v>
      </c>
      <c r="O109" s="107">
        <f t="shared" si="49"/>
        <v>0</v>
      </c>
      <c r="P109" s="108">
        <f t="shared" si="50"/>
        <v>-83.453299871072545</v>
      </c>
      <c r="Q109" s="109">
        <f t="shared" si="51"/>
        <v>0.91654670012892747</v>
      </c>
      <c r="R109" s="303"/>
      <c r="S109" s="46">
        <v>0.77569444444444435</v>
      </c>
      <c r="T109" s="47">
        <v>0.80677083333333321</v>
      </c>
      <c r="U109" s="110">
        <v>14.683333333333284</v>
      </c>
      <c r="V109" s="111">
        <v>44.754948104913652</v>
      </c>
      <c r="W109" s="112"/>
      <c r="X109" s="115"/>
      <c r="Y109" s="294"/>
      <c r="Z109" s="295"/>
      <c r="AA109" s="116">
        <f t="shared" si="52"/>
        <v>-250.35989961321775</v>
      </c>
      <c r="AB109" s="109">
        <f t="shared" si="53"/>
        <v>0.91654670012892747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2484</v>
      </c>
      <c r="G110" s="102">
        <f t="shared" si="54"/>
        <v>35471.519999999997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3226.4003308296865</v>
      </c>
      <c r="N110" s="105">
        <f t="shared" si="48"/>
        <v>1075.4667769432288</v>
      </c>
      <c r="O110" s="107">
        <f t="shared" si="49"/>
        <v>0</v>
      </c>
      <c r="P110" s="108">
        <f t="shared" si="50"/>
        <v>-124.53322305677125</v>
      </c>
      <c r="Q110" s="109">
        <f t="shared" si="51"/>
        <v>0.89622231411935727</v>
      </c>
      <c r="R110" s="303"/>
      <c r="S110" s="46">
        <v>0.81666666666666654</v>
      </c>
      <c r="T110" s="47">
        <v>0.84873842592592585</v>
      </c>
      <c r="U110" s="110">
        <v>15</v>
      </c>
      <c r="V110" s="111">
        <v>46.193895585695515</v>
      </c>
      <c r="W110" s="112"/>
      <c r="X110" s="115"/>
      <c r="Y110" s="294"/>
      <c r="Z110" s="295"/>
      <c r="AA110" s="116">
        <f t="shared" si="52"/>
        <v>-373.59966917031352</v>
      </c>
      <c r="AB110" s="109">
        <f t="shared" si="53"/>
        <v>0.89622231411935738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1309</v>
      </c>
      <c r="G111" s="102">
        <f t="shared" si="54"/>
        <v>23797.62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2746.9541168696351</v>
      </c>
      <c r="N111" s="105">
        <f t="shared" si="48"/>
        <v>915.6513722898784</v>
      </c>
      <c r="O111" s="107">
        <f t="shared" si="49"/>
        <v>0</v>
      </c>
      <c r="P111" s="108">
        <f t="shared" si="50"/>
        <v>-84.348627710121605</v>
      </c>
      <c r="Q111" s="109">
        <f t="shared" si="51"/>
        <v>0.91565137228987836</v>
      </c>
      <c r="R111" s="303"/>
      <c r="S111" s="46">
        <v>0.85902777777777761</v>
      </c>
      <c r="T111" s="47">
        <v>0.87887731481481468</v>
      </c>
      <c r="U111" s="110">
        <v>14.816666666666531</v>
      </c>
      <c r="V111" s="111">
        <v>28.59166795603501</v>
      </c>
      <c r="W111" s="112"/>
      <c r="X111" s="115"/>
      <c r="Y111" s="294"/>
      <c r="Z111" s="295"/>
      <c r="AA111" s="116">
        <f t="shared" si="52"/>
        <v>-253.04588313036493</v>
      </c>
      <c r="AB111" s="109">
        <f t="shared" si="53"/>
        <v>0.91565137228987836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5093</v>
      </c>
      <c r="G112" s="120">
        <f t="shared" si="54"/>
        <v>71454.789999999994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2749.6401003867823</v>
      </c>
      <c r="N112" s="105">
        <f t="shared" si="48"/>
        <v>916.54670012892745</v>
      </c>
      <c r="O112" s="107">
        <f t="shared" si="49"/>
        <v>0</v>
      </c>
      <c r="P112" s="108">
        <f t="shared" si="50"/>
        <v>-83.453299871072545</v>
      </c>
      <c r="Q112" s="109">
        <f t="shared" si="51"/>
        <v>0.91654670012892747</v>
      </c>
      <c r="R112" s="303"/>
      <c r="S112" s="46">
        <v>0.88888888888888873</v>
      </c>
      <c r="T112" s="119">
        <v>0.96606481481481465</v>
      </c>
      <c r="U112" s="110">
        <v>15</v>
      </c>
      <c r="V112" s="111">
        <v>111.13454446529752</v>
      </c>
      <c r="W112" s="112"/>
      <c r="X112" s="115"/>
      <c r="Y112" s="294"/>
      <c r="Z112" s="295"/>
      <c r="AA112" s="116">
        <f t="shared" si="52"/>
        <v>-250.35989961321775</v>
      </c>
      <c r="AB112" s="109">
        <f t="shared" si="53"/>
        <v>0.91654670012892747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6623</v>
      </c>
      <c r="G113" s="120">
        <f t="shared" si="54"/>
        <v>94576.44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3226.4003308296865</v>
      </c>
      <c r="N113" s="105">
        <f t="shared" si="48"/>
        <v>1075.4667769432288</v>
      </c>
      <c r="O113" s="122">
        <f t="shared" si="49"/>
        <v>0</v>
      </c>
      <c r="P113" s="123">
        <f t="shared" si="50"/>
        <v>-124.53322305677125</v>
      </c>
      <c r="Q113" s="124">
        <f t="shared" si="51"/>
        <v>0.89622231411935727</v>
      </c>
      <c r="R113" s="303"/>
      <c r="S113" s="46">
        <v>0.97638888888888864</v>
      </c>
      <c r="T113" s="119">
        <v>1.061909722222222</v>
      </c>
      <c r="U113" s="110">
        <v>14.866666666666539</v>
      </c>
      <c r="V113" s="111">
        <v>123.16512498553196</v>
      </c>
      <c r="W113" s="112"/>
      <c r="X113" s="115"/>
      <c r="Y113" s="294"/>
      <c r="Z113" s="295"/>
      <c r="AA113" s="116">
        <f t="shared" si="52"/>
        <v>-373.59966917031352</v>
      </c>
      <c r="AB113" s="109">
        <f t="shared" si="53"/>
        <v>0.89622231411935738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2952.9705304523854</v>
      </c>
      <c r="N123" s="137">
        <f t="shared" ref="N123:N135" si="59">M123/L123</f>
        <v>984.32351015079519</v>
      </c>
      <c r="O123" s="138">
        <f t="shared" ref="O123:O135" si="60">L123-I123</f>
        <v>0</v>
      </c>
      <c r="P123" s="139">
        <f t="shared" ref="P123:P135" si="61">N123-K123</f>
        <v>-101.39077556349059</v>
      </c>
      <c r="Q123" s="140">
        <f t="shared" ref="Q123:Q135" si="62">N123/K123</f>
        <v>0.90661375934941657</v>
      </c>
      <c r="R123" s="304"/>
      <c r="S123" s="141">
        <v>0.73125000000000007</v>
      </c>
      <c r="T123" s="142">
        <v>1.061909722222222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-304.17232669047189</v>
      </c>
      <c r="AB123" s="140">
        <f t="shared" ref="AB123:AB135" si="64">M123/J123</f>
        <v>0.90661375934941657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420</v>
      </c>
      <c r="G124" s="147">
        <f t="shared" ref="G124:G135" si="65">E124*F124</f>
        <v>10512.6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3224.2687436999599</v>
      </c>
      <c r="N124" s="151">
        <f t="shared" si="59"/>
        <v>644.85374873999194</v>
      </c>
      <c r="O124" s="153">
        <f t="shared" si="60"/>
        <v>0</v>
      </c>
      <c r="P124" s="154">
        <f t="shared" si="61"/>
        <v>-75.146251260008057</v>
      </c>
      <c r="Q124" s="155">
        <f t="shared" si="62"/>
        <v>0.89563020658332215</v>
      </c>
      <c r="R124" s="302">
        <f>Q140</f>
        <v>0.89560546044247036</v>
      </c>
      <c r="S124" s="156">
        <v>0.73680555555555549</v>
      </c>
      <c r="T124" s="157">
        <v>0.74222222222222212</v>
      </c>
      <c r="U124" s="158"/>
      <c r="V124" s="159">
        <v>7.8157256739964325</v>
      </c>
      <c r="W124" s="157"/>
      <c r="X124" s="168"/>
      <c r="Y124" s="305"/>
      <c r="Z124" s="306"/>
      <c r="AA124" s="170">
        <f t="shared" si="63"/>
        <v>-375.73125630004006</v>
      </c>
      <c r="AB124" s="155">
        <f t="shared" si="64"/>
        <v>0.89563020658332215</v>
      </c>
      <c r="AC124" s="307">
        <f>AB140</f>
        <v>0.89560546044247036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425</v>
      </c>
      <c r="G125" s="102">
        <f t="shared" si="65"/>
        <v>7097.5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3225.5638854278291</v>
      </c>
      <c r="N125" s="105">
        <f t="shared" si="59"/>
        <v>1075.1879618092764</v>
      </c>
      <c r="O125" s="107">
        <f t="shared" si="60"/>
        <v>0</v>
      </c>
      <c r="P125" s="108">
        <f t="shared" si="61"/>
        <v>-124.81203819072357</v>
      </c>
      <c r="Q125" s="109">
        <f t="shared" si="62"/>
        <v>0.89598996817439702</v>
      </c>
      <c r="R125" s="303"/>
      <c r="S125" s="46">
        <v>0.75208333333333321</v>
      </c>
      <c r="T125" s="47">
        <v>0.7575694444444443</v>
      </c>
      <c r="U125" s="110">
        <v>15</v>
      </c>
      <c r="V125" s="111">
        <v>7.9055944652659562</v>
      </c>
      <c r="W125" s="112"/>
      <c r="X125" s="13"/>
      <c r="Y125" s="294"/>
      <c r="Z125" s="295"/>
      <c r="AA125" s="171">
        <f t="shared" si="63"/>
        <v>-374.43611457217094</v>
      </c>
      <c r="AB125" s="109">
        <f t="shared" si="64"/>
        <v>0.89598996817439691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629</v>
      </c>
      <c r="G126" s="102">
        <f t="shared" si="65"/>
        <v>18870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3225.1027022921021</v>
      </c>
      <c r="N126" s="105">
        <f t="shared" si="59"/>
        <v>806.27567557302552</v>
      </c>
      <c r="O126" s="107">
        <f t="shared" si="60"/>
        <v>0</v>
      </c>
      <c r="P126" s="108">
        <f t="shared" si="61"/>
        <v>-93.724324426974476</v>
      </c>
      <c r="Q126" s="109">
        <f t="shared" si="62"/>
        <v>0.89586186174780613</v>
      </c>
      <c r="R126" s="303"/>
      <c r="S126" s="46">
        <v>0.76736111111111094</v>
      </c>
      <c r="T126" s="47">
        <v>0.77548611111111099</v>
      </c>
      <c r="U126" s="110">
        <v>15</v>
      </c>
      <c r="V126" s="111">
        <v>11.7019529248411</v>
      </c>
      <c r="W126" s="112"/>
      <c r="X126" s="13"/>
      <c r="Y126" s="294"/>
      <c r="Z126" s="295"/>
      <c r="AA126" s="171">
        <f t="shared" si="63"/>
        <v>-374.89729770789791</v>
      </c>
      <c r="AB126" s="109">
        <f t="shared" si="64"/>
        <v>0.89586186174780613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607</v>
      </c>
      <c r="G127" s="102">
        <f t="shared" si="65"/>
        <v>15065.74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3223.8331506730565</v>
      </c>
      <c r="N127" s="105">
        <f t="shared" si="59"/>
        <v>644.76663013461132</v>
      </c>
      <c r="O127" s="107">
        <f t="shared" si="60"/>
        <v>0</v>
      </c>
      <c r="P127" s="108">
        <f t="shared" si="61"/>
        <v>-75.233369865388681</v>
      </c>
      <c r="Q127" s="109">
        <f t="shared" si="62"/>
        <v>0.89550920852029348</v>
      </c>
      <c r="R127" s="303"/>
      <c r="S127" s="46">
        <v>0.78541666666666643</v>
      </c>
      <c r="T127" s="47">
        <v>0.79325231481481462</v>
      </c>
      <c r="U127" s="110">
        <v>15</v>
      </c>
      <c r="V127" s="111">
        <v>11.297110705743691</v>
      </c>
      <c r="W127" s="112"/>
      <c r="X127" s="13"/>
      <c r="Y127" s="294"/>
      <c r="Z127" s="295"/>
      <c r="AA127" s="171">
        <f t="shared" si="63"/>
        <v>-376.16684932694352</v>
      </c>
      <c r="AB127" s="109">
        <f t="shared" si="64"/>
        <v>0.89550920852029348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899</v>
      </c>
      <c r="G128" s="102">
        <f t="shared" si="65"/>
        <v>16343.82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3223.2834114390853</v>
      </c>
      <c r="N128" s="105">
        <f t="shared" si="59"/>
        <v>1074.4278038130285</v>
      </c>
      <c r="O128" s="107">
        <f t="shared" si="60"/>
        <v>0</v>
      </c>
      <c r="P128" s="108">
        <f t="shared" si="61"/>
        <v>-125.5721961869715</v>
      </c>
      <c r="Q128" s="109">
        <f t="shared" si="62"/>
        <v>0.8953565031775238</v>
      </c>
      <c r="R128" s="303"/>
      <c r="S128" s="46">
        <v>0.80347222222222192</v>
      </c>
      <c r="T128" s="47">
        <v>0.81509259259259226</v>
      </c>
      <c r="U128" s="110">
        <v>14.716666666666516</v>
      </c>
      <c r="V128" s="111">
        <v>16.734488754098617</v>
      </c>
      <c r="W128" s="112"/>
      <c r="X128" s="115"/>
      <c r="Y128" s="294"/>
      <c r="Z128" s="295"/>
      <c r="AA128" s="171">
        <f t="shared" si="63"/>
        <v>-376.71658856091472</v>
      </c>
      <c r="AB128" s="109">
        <f t="shared" si="64"/>
        <v>0.89535650317752369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2017</v>
      </c>
      <c r="G129" s="120">
        <f t="shared" si="65"/>
        <v>33603.22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3224.6278723519918</v>
      </c>
      <c r="N129" s="105">
        <f t="shared" si="59"/>
        <v>644.92557447039837</v>
      </c>
      <c r="O129" s="107">
        <f t="shared" si="60"/>
        <v>0</v>
      </c>
      <c r="P129" s="108">
        <f t="shared" si="61"/>
        <v>-75.074425529601626</v>
      </c>
      <c r="Q129" s="109">
        <f t="shared" si="62"/>
        <v>0.89572996454221998</v>
      </c>
      <c r="R129" s="303"/>
      <c r="S129" s="46">
        <v>0.82499999999999962</v>
      </c>
      <c r="T129" s="119">
        <v>0.8510532407407404</v>
      </c>
      <c r="U129" s="110">
        <v>15</v>
      </c>
      <c r="V129" s="111">
        <v>37.529911912511615</v>
      </c>
      <c r="W129" s="112"/>
      <c r="X129" s="49"/>
      <c r="Y129" s="294"/>
      <c r="Z129" s="295"/>
      <c r="AA129" s="171">
        <f t="shared" si="63"/>
        <v>-375.37212764800825</v>
      </c>
      <c r="AB129" s="109">
        <f t="shared" si="64"/>
        <v>0.89572996454221998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901</v>
      </c>
      <c r="G130" s="120">
        <f t="shared" si="65"/>
        <v>22552.030000000002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3224.2687436999609</v>
      </c>
      <c r="N130" s="105">
        <f t="shared" si="59"/>
        <v>644.85374873999217</v>
      </c>
      <c r="O130" s="122">
        <f t="shared" si="60"/>
        <v>0</v>
      </c>
      <c r="P130" s="123">
        <f t="shared" si="61"/>
        <v>-75.14625126000783</v>
      </c>
      <c r="Q130" s="124">
        <f t="shared" si="62"/>
        <v>0.89563020658332249</v>
      </c>
      <c r="R130" s="303"/>
      <c r="S130" s="46">
        <v>0.86111111111111072</v>
      </c>
      <c r="T130" s="119">
        <v>0.8727430555555552</v>
      </c>
      <c r="U130" s="110">
        <v>15</v>
      </c>
      <c r="V130" s="111">
        <v>16.766592457787581</v>
      </c>
      <c r="W130" s="112"/>
      <c r="X130" s="115"/>
      <c r="Y130" s="294"/>
      <c r="Z130" s="295"/>
      <c r="AA130" s="171">
        <f t="shared" si="63"/>
        <v>-375.73125630003915</v>
      </c>
      <c r="AB130" s="109">
        <f t="shared" si="64"/>
        <v>0.89563020658332249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897</v>
      </c>
      <c r="G131" s="120">
        <f t="shared" si="65"/>
        <v>14979.9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3225.5638854278286</v>
      </c>
      <c r="N131" s="105">
        <f t="shared" si="59"/>
        <v>1075.1879618092762</v>
      </c>
      <c r="O131" s="122">
        <f t="shared" si="60"/>
        <v>0</v>
      </c>
      <c r="P131" s="123">
        <f t="shared" si="61"/>
        <v>-124.8120381907238</v>
      </c>
      <c r="Q131" s="124">
        <f t="shared" si="62"/>
        <v>0.8959899681743968</v>
      </c>
      <c r="R131" s="303"/>
      <c r="S131" s="46">
        <v>0.88263888888888842</v>
      </c>
      <c r="T131" s="119">
        <v>0.89422453703703653</v>
      </c>
      <c r="U131" s="110">
        <v>15</v>
      </c>
      <c r="V131" s="111">
        <v>16.68545467139662</v>
      </c>
      <c r="W131" s="112"/>
      <c r="X131" s="115"/>
      <c r="Y131" s="294"/>
      <c r="Z131" s="295"/>
      <c r="AA131" s="171">
        <f t="shared" si="63"/>
        <v>-374.43611457217139</v>
      </c>
      <c r="AB131" s="109">
        <f t="shared" si="64"/>
        <v>0.8959899681743968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1504</v>
      </c>
      <c r="G132" s="120">
        <f t="shared" si="65"/>
        <v>45120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3221.89906163877</v>
      </c>
      <c r="N132" s="105">
        <f t="shared" si="59"/>
        <v>805.47476540969251</v>
      </c>
      <c r="O132" s="122">
        <f t="shared" si="60"/>
        <v>0</v>
      </c>
      <c r="P132" s="123">
        <f t="shared" si="61"/>
        <v>-94.525234590307491</v>
      </c>
      <c r="Q132" s="124">
        <f t="shared" si="62"/>
        <v>0.89497196156632497</v>
      </c>
      <c r="R132" s="303"/>
      <c r="S132" s="46">
        <v>0.90416666666666612</v>
      </c>
      <c r="T132" s="119">
        <v>0.92361111111111061</v>
      </c>
      <c r="U132" s="110">
        <v>15</v>
      </c>
      <c r="V132" s="111">
        <v>28.0083262304626</v>
      </c>
      <c r="W132" s="125"/>
      <c r="X132" s="126"/>
      <c r="Y132" s="294"/>
      <c r="Z132" s="295"/>
      <c r="AA132" s="171">
        <f t="shared" si="63"/>
        <v>-378.10093836122996</v>
      </c>
      <c r="AB132" s="109">
        <f t="shared" si="64"/>
        <v>0.89497196156632497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1419</v>
      </c>
      <c r="G133" s="120">
        <f t="shared" si="65"/>
        <v>35219.58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3223.8331506730565</v>
      </c>
      <c r="N133" s="105">
        <f t="shared" si="59"/>
        <v>644.76663013461132</v>
      </c>
      <c r="O133" s="122">
        <f t="shared" si="60"/>
        <v>0</v>
      </c>
      <c r="P133" s="123">
        <f t="shared" si="61"/>
        <v>-75.233369865388681</v>
      </c>
      <c r="Q133" s="124">
        <f t="shared" si="62"/>
        <v>0.89550920852029348</v>
      </c>
      <c r="R133" s="303"/>
      <c r="S133" s="46">
        <v>0.93402777777777724</v>
      </c>
      <c r="T133" s="119">
        <v>0.95236111111111055</v>
      </c>
      <c r="U133" s="110">
        <v>14.999999999999947</v>
      </c>
      <c r="V133" s="111">
        <v>26.409555340115812</v>
      </c>
      <c r="W133" s="125"/>
      <c r="X133" s="126"/>
      <c r="Y133" s="294"/>
      <c r="Z133" s="295"/>
      <c r="AA133" s="171">
        <f t="shared" si="63"/>
        <v>-376.16684932694352</v>
      </c>
      <c r="AB133" s="109">
        <f t="shared" si="64"/>
        <v>0.89550920852029348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2336</v>
      </c>
      <c r="G134" s="120">
        <f t="shared" si="65"/>
        <v>42468.479999999996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3223.2834114390848</v>
      </c>
      <c r="N134" s="105">
        <f t="shared" si="59"/>
        <v>1074.4278038130283</v>
      </c>
      <c r="O134" s="122">
        <f t="shared" si="60"/>
        <v>0</v>
      </c>
      <c r="P134" s="123">
        <f t="shared" si="61"/>
        <v>-125.57219618697172</v>
      </c>
      <c r="Q134" s="124">
        <f t="shared" si="62"/>
        <v>0.89535650317752358</v>
      </c>
      <c r="R134" s="303"/>
      <c r="S134" s="46">
        <v>0.96249999999999947</v>
      </c>
      <c r="T134" s="119">
        <v>0.99269675925925871</v>
      </c>
      <c r="U134" s="110">
        <v>14.600000000000044</v>
      </c>
      <c r="V134" s="111">
        <v>43.48361037772456</v>
      </c>
      <c r="W134" s="125"/>
      <c r="X134" s="126"/>
      <c r="Y134" s="294"/>
      <c r="Z134" s="295"/>
      <c r="AA134" s="171">
        <f t="shared" si="63"/>
        <v>-376.71658856091517</v>
      </c>
      <c r="AB134" s="109">
        <f t="shared" si="64"/>
        <v>0.89535650317752358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5316</v>
      </c>
      <c r="G135" s="120">
        <f t="shared" si="65"/>
        <v>88564.56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3224.6278723519918</v>
      </c>
      <c r="N135" s="105">
        <f t="shared" si="59"/>
        <v>644.92557447039837</v>
      </c>
      <c r="O135" s="122">
        <f t="shared" si="60"/>
        <v>0</v>
      </c>
      <c r="P135" s="123">
        <f t="shared" si="61"/>
        <v>-75.074425529601626</v>
      </c>
      <c r="Q135" s="124">
        <f t="shared" si="62"/>
        <v>0.89572996454221998</v>
      </c>
      <c r="R135" s="303"/>
      <c r="S135" s="46">
        <v>1.0027777777777773</v>
      </c>
      <c r="T135" s="119">
        <v>1.071458333333333</v>
      </c>
      <c r="U135" s="110">
        <v>14.516666666666804</v>
      </c>
      <c r="V135" s="111">
        <v>98.91373908126512</v>
      </c>
      <c r="W135" s="125"/>
      <c r="X135" s="126"/>
      <c r="Y135" s="294"/>
      <c r="Z135" s="295"/>
      <c r="AA135" s="171">
        <f t="shared" si="63"/>
        <v>-375.37212764800825</v>
      </c>
      <c r="AB135" s="109">
        <f t="shared" si="64"/>
        <v>0.89572996454221998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3224.1796575928934</v>
      </c>
      <c r="N140" s="137">
        <f>M140/L140</f>
        <v>773.80311782229433</v>
      </c>
      <c r="O140" s="138">
        <f>L140-I140</f>
        <v>0</v>
      </c>
      <c r="P140" s="139">
        <f>N140-K140</f>
        <v>-90.196882177705561</v>
      </c>
      <c r="Q140" s="140">
        <f>N140/K140</f>
        <v>0.89560546044247036</v>
      </c>
      <c r="R140" s="304"/>
      <c r="S140" s="141">
        <v>0.73680555555555549</v>
      </c>
      <c r="T140" s="142">
        <v>1.071458333333333</v>
      </c>
      <c r="U140" s="143"/>
      <c r="V140" s="165"/>
      <c r="W140" s="166"/>
      <c r="X140" s="137"/>
      <c r="Y140" s="290"/>
      <c r="Z140" s="291"/>
      <c r="AA140" s="173">
        <f>M140-J140</f>
        <v>-375.82034240710664</v>
      </c>
      <c r="AB140" s="140">
        <f>M140/J140</f>
        <v>0.89560546044247036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98" priority="1" operator="greaterThan">
      <formula>0</formula>
    </cfRule>
  </conditionalFormatting>
  <conditionalFormatting sqref="P5:P140 AA5:AA140">
    <cfRule type="cellIs" dxfId="297" priority="4" operator="lessThan">
      <formula>0</formula>
    </cfRule>
  </conditionalFormatting>
  <conditionalFormatting sqref="Q5:Q140 AB5:AB140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AC5:AC6 R5:R140 AC73:AC78">
    <cfRule type="cellIs" dxfId="294" priority="5" operator="lessThan">
      <formula>0.8</formula>
    </cfRule>
  </conditionalFormatting>
  <conditionalFormatting sqref="AC12:AC20">
    <cfRule type="cellIs" dxfId="293" priority="12" operator="lessThan">
      <formula>0.8</formula>
    </cfRule>
  </conditionalFormatting>
  <conditionalFormatting sqref="AC22">
    <cfRule type="cellIs" dxfId="292" priority="11" operator="lessThan">
      <formula>0.8</formula>
    </cfRule>
  </conditionalFormatting>
  <conditionalFormatting sqref="AC39">
    <cfRule type="cellIs" dxfId="291" priority="7" operator="lessThan">
      <formula>0.8</formula>
    </cfRule>
  </conditionalFormatting>
  <conditionalFormatting sqref="AC56:AC61">
    <cfRule type="cellIs" dxfId="290" priority="6" operator="lessThan">
      <formula>0.8</formula>
    </cfRule>
  </conditionalFormatting>
  <conditionalFormatting sqref="AC90">
    <cfRule type="cellIs" dxfId="289" priority="10" operator="lessThan">
      <formula>0.8</formula>
    </cfRule>
  </conditionalFormatting>
  <conditionalFormatting sqref="AC107">
    <cfRule type="cellIs" dxfId="288" priority="9" operator="lessThan">
      <formula>0.8</formula>
    </cfRule>
  </conditionalFormatting>
  <conditionalFormatting sqref="AC124:AC129">
    <cfRule type="cellIs" dxfId="287" priority="8" operator="lessThan">
      <formula>0.8</formula>
    </cfRule>
  </conditionalFormatting>
  <dataValidations count="1">
    <dataValidation type="list" allowBlank="1" showInputMessage="1" showErrorMessage="1" sqref="Y5:Z140" xr:uid="{2505BBB1-EECF-49F8-A81F-E6A26C80F96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8EFC-D239-4769-B2BF-A2E46FF1C3A2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3" sqref="K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77260</v>
      </c>
      <c r="E1" s="87" t="s">
        <v>3</v>
      </c>
      <c r="F1" s="88">
        <f>SUM(G5:G140)</f>
        <v>3393583.41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46247</v>
      </c>
      <c r="B2" s="348"/>
      <c r="C2" s="91" t="s">
        <v>40</v>
      </c>
      <c r="D2" s="92">
        <f>AVERAGE(N21,N38,N55,N72,N89,N106,N123,N140)</f>
        <v>201.33928521680551</v>
      </c>
      <c r="E2" s="92" t="s">
        <v>91</v>
      </c>
      <c r="F2" s="93">
        <f>F1/D1</f>
        <v>43.924196349987056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46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3837</v>
      </c>
      <c r="G5" s="147">
        <f t="shared" ref="G5:G8" si="0">E5*F5</f>
        <v>75588.899999999994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1082.0072881768485</v>
      </c>
      <c r="N5" s="151">
        <f>M5/L5</f>
        <v>83.231329859757579</v>
      </c>
      <c r="O5" s="153">
        <f>L5-I5</f>
        <v>0</v>
      </c>
      <c r="P5" s="154">
        <f>N5-K5</f>
        <v>-9.0763624479347271</v>
      </c>
      <c r="Q5" s="155">
        <f>N5/K5</f>
        <v>0.90167274014737375</v>
      </c>
      <c r="R5" s="302">
        <f>Q21</f>
        <v>0.90212417837594694</v>
      </c>
      <c r="S5" s="156">
        <v>0.20833333333333334</v>
      </c>
      <c r="T5" s="157">
        <v>0.35608796296296297</v>
      </c>
      <c r="U5" s="158"/>
      <c r="V5" s="159">
        <v>212.77121006080665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-117.99271182315147</v>
      </c>
      <c r="AF5" s="131">
        <f>M5/J5</f>
        <v>0.90167274014737375</v>
      </c>
      <c r="AG5" s="381">
        <f>AF21</f>
        <v>0.90212417837594705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3782</v>
      </c>
      <c r="G6" s="102">
        <f t="shared" si="0"/>
        <v>213418.26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1805.5548219448358</v>
      </c>
      <c r="N6" s="105">
        <f>M6/L6</f>
        <v>75.231450914368153</v>
      </c>
      <c r="O6" s="107">
        <f>L6-I6</f>
        <v>0</v>
      </c>
      <c r="P6" s="108">
        <f>N6-K6</f>
        <v>-8.1018824189651752</v>
      </c>
      <c r="Q6" s="109">
        <f>N6/K6</f>
        <v>0.90277741097241793</v>
      </c>
      <c r="R6" s="303"/>
      <c r="S6" s="46">
        <v>0.35972222222222222</v>
      </c>
      <c r="T6" s="47">
        <v>0.44699074074074074</v>
      </c>
      <c r="U6" s="110">
        <v>5.2333333333333254</v>
      </c>
      <c r="V6" s="111">
        <v>125.67882029501344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-194.44517805516421</v>
      </c>
      <c r="AF6" s="109">
        <f>M6/J6</f>
        <v>0.90277741097241793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739</v>
      </c>
      <c r="G7" s="102">
        <f t="shared" si="0"/>
        <v>57161.649999999994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1803.8216040393486</v>
      </c>
      <c r="N7" s="105">
        <f>M7/L7</f>
        <v>72.152864161573945</v>
      </c>
      <c r="O7" s="107">
        <f>L7-I7</f>
        <v>0</v>
      </c>
      <c r="P7" s="108">
        <f>N7-K7</f>
        <v>-7.8471358384260554</v>
      </c>
      <c r="Q7" s="109">
        <f>N7/K7</f>
        <v>0.90191080201967433</v>
      </c>
      <c r="R7" s="303"/>
      <c r="S7" s="46">
        <v>0.4506944444444444</v>
      </c>
      <c r="T7" s="47">
        <v>0.4677546296296296</v>
      </c>
      <c r="U7" s="110">
        <v>5.3333333333332611</v>
      </c>
      <c r="V7" s="111">
        <v>24.581144776572241</v>
      </c>
      <c r="W7" s="112">
        <v>0.4677546296296296</v>
      </c>
      <c r="X7" s="115">
        <v>0.50555555555555542</v>
      </c>
      <c r="Y7" s="12"/>
      <c r="Z7" s="197"/>
      <c r="AA7" s="294"/>
      <c r="AB7" s="295"/>
      <c r="AC7" s="12">
        <v>1</v>
      </c>
      <c r="AD7" s="197"/>
      <c r="AE7" s="116">
        <f>M7-J7</f>
        <v>-196.17839596065141</v>
      </c>
      <c r="AF7" s="109">
        <f>M7/J7</f>
        <v>0.90191080201967433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4193</v>
      </c>
      <c r="G8" s="102">
        <f t="shared" si="0"/>
        <v>249567.36000000002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1803.9103701457857</v>
      </c>
      <c r="N8" s="105">
        <f>M8/L8</f>
        <v>75.162932089407732</v>
      </c>
      <c r="O8" s="107">
        <f>L8-I8</f>
        <v>0</v>
      </c>
      <c r="P8" s="108">
        <f>N8-K8</f>
        <v>-8.1704012439255962</v>
      </c>
      <c r="Q8" s="109">
        <f>N8/K8</f>
        <v>0.90195518507289285</v>
      </c>
      <c r="R8" s="303"/>
      <c r="S8" s="46">
        <v>0.50555555555555542</v>
      </c>
      <c r="T8" s="47">
        <v>0.60239583333333324</v>
      </c>
      <c r="U8" s="110">
        <v>55</v>
      </c>
      <c r="V8" s="111">
        <v>139.46369185718922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-196.08962985421431</v>
      </c>
      <c r="AF8" s="109">
        <f>M8/J8</f>
        <v>0.90195518507289285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1623.8235210767048</v>
      </c>
      <c r="N21" s="137">
        <f t="shared" ref="N21:N27" si="5">M21/L21</f>
        <v>75.526675398916495</v>
      </c>
      <c r="O21" s="138">
        <f t="shared" ref="O21:O27" si="6">L21-I21</f>
        <v>0</v>
      </c>
      <c r="P21" s="139">
        <f t="shared" ref="P21:P27" si="7">N21-K21</f>
        <v>-8.1942548336416507</v>
      </c>
      <c r="Q21" s="140">
        <f t="shared" ref="Q21:Q27" si="8">N21/K21</f>
        <v>0.90212417837594694</v>
      </c>
      <c r="R21" s="304"/>
      <c r="S21" s="141">
        <v>0.20833333333333334</v>
      </c>
      <c r="T21" s="142">
        <v>0.60239583333333324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7" si="9">M21-J21</f>
        <v>-176.17647892329524</v>
      </c>
      <c r="AF21" s="140">
        <f t="shared" ref="AF21:AF27" si="10">M21/J21</f>
        <v>0.90212417837594705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2269</v>
      </c>
      <c r="G22" s="147">
        <f t="shared" ref="G22:G27" si="11">E22*F22</f>
        <v>82705.05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1893.6983422374969</v>
      </c>
      <c r="N22" s="151">
        <f t="shared" si="5"/>
        <v>94.684917111874853</v>
      </c>
      <c r="O22" s="153">
        <f t="shared" si="6"/>
        <v>0</v>
      </c>
      <c r="P22" s="154">
        <f t="shared" si="7"/>
        <v>-10.315082888125147</v>
      </c>
      <c r="Q22" s="155">
        <f t="shared" si="8"/>
        <v>0.90176111535118908</v>
      </c>
      <c r="R22" s="302">
        <f>Q38</f>
        <v>0.90294949439815841</v>
      </c>
      <c r="S22" s="156">
        <v>0.20833333333333334</v>
      </c>
      <c r="T22" s="157">
        <v>0.25825231481481481</v>
      </c>
      <c r="U22" s="158"/>
      <c r="V22" s="159">
        <v>71.891069957395615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-206.30165776250305</v>
      </c>
      <c r="AF22" s="155">
        <f t="shared" si="10"/>
        <v>0.90176111535118897</v>
      </c>
      <c r="AG22" s="374">
        <f>AF38</f>
        <v>0.91101154345528468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1614</v>
      </c>
      <c r="G23" s="102">
        <f t="shared" si="11"/>
        <v>56151.06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1808.3279954925199</v>
      </c>
      <c r="N23" s="105">
        <f t="shared" si="5"/>
        <v>164.39345413568364</v>
      </c>
      <c r="O23" s="107">
        <f t="shared" si="6"/>
        <v>0</v>
      </c>
      <c r="P23" s="108">
        <f t="shared" si="7"/>
        <v>-17.424727682498172</v>
      </c>
      <c r="Q23" s="109">
        <f t="shared" si="8"/>
        <v>0.90416399774626</v>
      </c>
      <c r="R23" s="303"/>
      <c r="S23" s="46">
        <v>0.26111111111111113</v>
      </c>
      <c r="T23" s="47">
        <v>0.29829861111111111</v>
      </c>
      <c r="U23" s="110">
        <v>5</v>
      </c>
      <c r="V23" s="111">
        <v>53.552231808270193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-191.6720045074801</v>
      </c>
      <c r="AF23" s="109">
        <f t="shared" si="10"/>
        <v>0.90416399774626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1302</v>
      </c>
      <c r="G24" s="102">
        <f t="shared" si="11"/>
        <v>66974.87999999999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1806.3709154418086</v>
      </c>
      <c r="N24" s="105">
        <f t="shared" si="5"/>
        <v>95.072153444305712</v>
      </c>
      <c r="O24" s="107">
        <f t="shared" si="6"/>
        <v>0</v>
      </c>
      <c r="P24" s="108">
        <f t="shared" si="7"/>
        <v>-10.191004450431123</v>
      </c>
      <c r="Q24" s="109">
        <f t="shared" si="8"/>
        <v>0.90318545772090431</v>
      </c>
      <c r="R24" s="303"/>
      <c r="S24" s="46">
        <v>0.30138888888888887</v>
      </c>
      <c r="T24" s="47">
        <v>0.33141203703703703</v>
      </c>
      <c r="U24" s="110">
        <v>5</v>
      </c>
      <c r="V24" s="111">
        <v>43.246931918682456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-193.62908455819138</v>
      </c>
      <c r="AF24" s="109">
        <f t="shared" si="10"/>
        <v>0.90318545772090431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1975</v>
      </c>
      <c r="G25" s="102">
        <f t="shared" si="11"/>
        <v>85478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1623.5249246155493</v>
      </c>
      <c r="N25" s="105">
        <f t="shared" si="5"/>
        <v>77.310710695978543</v>
      </c>
      <c r="O25" s="107">
        <f t="shared" si="6"/>
        <v>0</v>
      </c>
      <c r="P25" s="108">
        <f t="shared" si="7"/>
        <v>-8.4035750183071656</v>
      </c>
      <c r="Q25" s="109">
        <f t="shared" si="8"/>
        <v>0.90195829145308304</v>
      </c>
      <c r="R25" s="303"/>
      <c r="S25" s="46">
        <v>0.33541666666666664</v>
      </c>
      <c r="T25" s="47">
        <v>0.38609953703703703</v>
      </c>
      <c r="U25" s="110">
        <v>5.7666666666666355</v>
      </c>
      <c r="V25" s="111">
        <v>72.989332164432767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-176.47507538445075</v>
      </c>
      <c r="AF25" s="109">
        <f t="shared" si="10"/>
        <v>0.90195829145308293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3043</v>
      </c>
      <c r="G26" s="102">
        <f t="shared" si="11"/>
        <v>185896.87000000002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1802.1796932755726</v>
      </c>
      <c r="N26" s="105">
        <f t="shared" si="5"/>
        <v>90.108984663778628</v>
      </c>
      <c r="O26" s="107">
        <f t="shared" si="6"/>
        <v>0</v>
      </c>
      <c r="P26" s="108">
        <f t="shared" si="7"/>
        <v>-9.891015336221372</v>
      </c>
      <c r="Q26" s="109">
        <f t="shared" si="8"/>
        <v>0.90108984663778624</v>
      </c>
      <c r="R26" s="303"/>
      <c r="S26" s="46">
        <v>0.38958333333333328</v>
      </c>
      <c r="T26" s="47">
        <v>0.45993055555555551</v>
      </c>
      <c r="U26" s="110">
        <v>5.0166666666665982</v>
      </c>
      <c r="V26" s="111">
        <v>101.31065214043645</v>
      </c>
      <c r="W26" s="112">
        <v>0.45993055555555551</v>
      </c>
      <c r="X26" s="115">
        <v>0.49861111111111101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-197.82030672442738</v>
      </c>
      <c r="AF26" s="109">
        <f t="shared" si="10"/>
        <v>0.90108984663778635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2239</v>
      </c>
      <c r="G27" s="120">
        <f t="shared" si="11"/>
        <v>67102.83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0.49861111111111101</v>
      </c>
      <c r="T27" s="119">
        <v>0.5341203703703703</v>
      </c>
      <c r="U27" s="110">
        <v>55.699999999999918</v>
      </c>
      <c r="V27" s="111">
        <v>51.145294139180734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1926.7894144079271</v>
      </c>
      <c r="N38" s="137">
        <f t="shared" ref="N38:N43" si="16">M38/L38</f>
        <v>102.30740253493418</v>
      </c>
      <c r="O38" s="138">
        <f t="shared" ref="O38:O43" si="17">L38-I38</f>
        <v>0.1666666666666643</v>
      </c>
      <c r="P38" s="139">
        <f t="shared" ref="P38:P43" si="18">N38-K38</f>
        <v>-10.996168893637233</v>
      </c>
      <c r="Q38" s="140">
        <f t="shared" ref="Q38:Q43" si="19">N38/K38</f>
        <v>0.90294949439815841</v>
      </c>
      <c r="R38" s="304"/>
      <c r="S38" s="141">
        <v>0.20833333333333334</v>
      </c>
      <c r="T38" s="142">
        <v>0.5341203703703703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-188.2105855920729</v>
      </c>
      <c r="AF38" s="140">
        <f t="shared" ref="AF38:AF43" si="21">M38/J38</f>
        <v>0.91101154345528468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2980</v>
      </c>
      <c r="G39" s="147">
        <f t="shared" ref="G39:G43" si="22">E39*F39</f>
        <v>160204.79999999999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1802.1482139012251</v>
      </c>
      <c r="N39" s="151">
        <f t="shared" si="16"/>
        <v>90.107410695061247</v>
      </c>
      <c r="O39" s="153">
        <f t="shared" si="17"/>
        <v>0</v>
      </c>
      <c r="P39" s="154">
        <f t="shared" si="18"/>
        <v>-9.8925893049387525</v>
      </c>
      <c r="Q39" s="155">
        <f t="shared" si="19"/>
        <v>0.90107410695061252</v>
      </c>
      <c r="R39" s="302">
        <f>Q55</f>
        <v>0.90111698521599393</v>
      </c>
      <c r="S39" s="156">
        <v>0.20833333333333334</v>
      </c>
      <c r="T39" s="157">
        <v>0.27722222222222226</v>
      </c>
      <c r="U39" s="158"/>
      <c r="V39" s="159">
        <v>99.214925065980154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-197.85178609877494</v>
      </c>
      <c r="AF39" s="155">
        <f t="shared" si="21"/>
        <v>0.90107410695061252</v>
      </c>
      <c r="AG39" s="307">
        <f>AF55</f>
        <v>0.90111698521599393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2485</v>
      </c>
      <c r="G40" s="102">
        <f t="shared" si="22"/>
        <v>177801.75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1801.2138067243454</v>
      </c>
      <c r="N40" s="105">
        <f t="shared" si="16"/>
        <v>81.873354851106612</v>
      </c>
      <c r="O40" s="107">
        <f t="shared" si="17"/>
        <v>0</v>
      </c>
      <c r="P40" s="108">
        <f t="shared" si="18"/>
        <v>-9.0357360579842947</v>
      </c>
      <c r="Q40" s="109">
        <f t="shared" si="19"/>
        <v>0.90060690336217275</v>
      </c>
      <c r="R40" s="303"/>
      <c r="S40" s="46">
        <v>0.28125</v>
      </c>
      <c r="T40" s="47">
        <v>0.33872685185185186</v>
      </c>
      <c r="U40" s="110">
        <v>5.7999999999999474</v>
      </c>
      <c r="V40" s="111">
        <v>82.777513387569755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-198.78619327565457</v>
      </c>
      <c r="AF40" s="109">
        <f t="shared" si="21"/>
        <v>0.90060690336217275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2000</v>
      </c>
      <c r="G41" s="102">
        <f t="shared" si="22"/>
        <v>127840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1803.5665741879889</v>
      </c>
      <c r="N41" s="105">
        <f t="shared" si="16"/>
        <v>75.148607257832865</v>
      </c>
      <c r="O41" s="107">
        <f t="shared" si="17"/>
        <v>0</v>
      </c>
      <c r="P41" s="108">
        <f t="shared" si="18"/>
        <v>-8.184726075500464</v>
      </c>
      <c r="Q41" s="109">
        <f t="shared" si="19"/>
        <v>0.90178328709399447</v>
      </c>
      <c r="R41" s="303"/>
      <c r="S41" s="46">
        <v>0.34166666666666667</v>
      </c>
      <c r="T41" s="47">
        <v>0.38787037037037037</v>
      </c>
      <c r="U41" s="110">
        <v>5</v>
      </c>
      <c r="V41" s="111">
        <v>66.534832546465339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-196.43342581201114</v>
      </c>
      <c r="AF41" s="109">
        <f t="shared" si="21"/>
        <v>0.90178328709399447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2401</v>
      </c>
      <c r="G42" s="102">
        <f t="shared" si="22"/>
        <v>142955.54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1801.9796769384902</v>
      </c>
      <c r="N42" s="105">
        <f t="shared" si="16"/>
        <v>78.34694247558653</v>
      </c>
      <c r="O42" s="107">
        <f t="shared" si="17"/>
        <v>0</v>
      </c>
      <c r="P42" s="108">
        <f t="shared" si="18"/>
        <v>-8.6095792635439068</v>
      </c>
      <c r="Q42" s="109">
        <f t="shared" si="19"/>
        <v>0.90098983846924507</v>
      </c>
      <c r="R42" s="303"/>
      <c r="S42" s="46">
        <v>0.39166666666666666</v>
      </c>
      <c r="T42" s="47">
        <v>0.44717592592592592</v>
      </c>
      <c r="U42" s="110">
        <v>5.4666666666666686</v>
      </c>
      <c r="V42" s="111">
        <v>79.945407733317865</v>
      </c>
      <c r="W42" s="112">
        <v>0.44717592592592592</v>
      </c>
      <c r="X42" s="115">
        <v>0.48541666666666661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-198.02032306150977</v>
      </c>
      <c r="AF42" s="109">
        <f t="shared" si="21"/>
        <v>0.90098983846924507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3138</v>
      </c>
      <c r="G43" s="102">
        <f t="shared" si="22"/>
        <v>184106.46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1802.2615804078905</v>
      </c>
      <c r="N43" s="105">
        <f t="shared" si="16"/>
        <v>78.359199148169154</v>
      </c>
      <c r="O43" s="107">
        <f t="shared" si="17"/>
        <v>0</v>
      </c>
      <c r="P43" s="108">
        <f t="shared" si="18"/>
        <v>-8.5973225909612836</v>
      </c>
      <c r="Q43" s="109">
        <f t="shared" si="19"/>
        <v>0.90113079020394526</v>
      </c>
      <c r="R43" s="303"/>
      <c r="S43" s="46">
        <v>0.48541666666666661</v>
      </c>
      <c r="T43" s="47">
        <v>0.55796296296296288</v>
      </c>
      <c r="U43" s="110">
        <v>55.066666666666592</v>
      </c>
      <c r="V43" s="111">
        <v>104.4687419666285</v>
      </c>
      <c r="W43" s="112"/>
      <c r="X43" s="115"/>
      <c r="Y43" s="12"/>
      <c r="Z43" s="197"/>
      <c r="AA43" s="294"/>
      <c r="AB43" s="295"/>
      <c r="AC43" s="12">
        <v>3</v>
      </c>
      <c r="AD43" s="197"/>
      <c r="AE43" s="116">
        <f t="shared" si="20"/>
        <v>-197.73841959210949</v>
      </c>
      <c r="AF43" s="109">
        <f t="shared" si="21"/>
        <v>0.90113079020394526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1802.2339704319879</v>
      </c>
      <c r="N55" s="137">
        <f t="shared" ref="N55:N63" si="26">M55/L55</f>
        <v>80.456873679999461</v>
      </c>
      <c r="O55" s="138">
        <f t="shared" ref="O55:O63" si="27">L55-I55</f>
        <v>0</v>
      </c>
      <c r="P55" s="139">
        <f t="shared" ref="P55:P63" si="28">N55-K55</f>
        <v>-8.8288406057148308</v>
      </c>
      <c r="Q55" s="140">
        <f t="shared" ref="Q55:Q63" si="29">N55/K55</f>
        <v>0.90111698521599393</v>
      </c>
      <c r="R55" s="304"/>
      <c r="S55" s="141">
        <v>0.20833333333333334</v>
      </c>
      <c r="T55" s="142">
        <v>0.55796296296296288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-197.76602956801207</v>
      </c>
      <c r="AF55" s="140">
        <f t="shared" ref="AF55:AF63" si="31">M55/J55</f>
        <v>0.90111698521599393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2118</v>
      </c>
      <c r="G56" s="147">
        <f t="shared" ref="G56:G63" si="32">E56*F56</f>
        <v>61125.479999999996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3192.7087377304606</v>
      </c>
      <c r="N56" s="151">
        <f t="shared" si="26"/>
        <v>168.03730198581371</v>
      </c>
      <c r="O56" s="153">
        <f t="shared" si="27"/>
        <v>0</v>
      </c>
      <c r="P56" s="154">
        <f t="shared" si="28"/>
        <v>-21.436382224712617</v>
      </c>
      <c r="Q56" s="155">
        <f t="shared" si="29"/>
        <v>0.8868635382584612</v>
      </c>
      <c r="R56" s="302">
        <f>Q72</f>
        <v>0.89951820650259307</v>
      </c>
      <c r="S56" s="156">
        <v>0.20833333333333334</v>
      </c>
      <c r="T56" s="157">
        <v>0.23597222222222222</v>
      </c>
      <c r="U56" s="158"/>
      <c r="V56" s="159">
        <v>39.803192348305132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-407.2912622695394</v>
      </c>
      <c r="AF56" s="155">
        <f t="shared" si="31"/>
        <v>0.88686353825846131</v>
      </c>
      <c r="AG56" s="307">
        <f>AF72</f>
        <v>0.89951820650259307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2505</v>
      </c>
      <c r="G57" s="102">
        <f t="shared" si="32"/>
        <v>89904.45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3189.7509823780724</v>
      </c>
      <c r="N57" s="105">
        <f t="shared" si="26"/>
        <v>167.88163065147751</v>
      </c>
      <c r="O57" s="107">
        <f t="shared" si="27"/>
        <v>0</v>
      </c>
      <c r="P57" s="108">
        <f t="shared" si="28"/>
        <v>-21.592053559048821</v>
      </c>
      <c r="Q57" s="109">
        <f t="shared" si="29"/>
        <v>0.88604193954946453</v>
      </c>
      <c r="R57" s="303"/>
      <c r="S57" s="46">
        <v>0.23888888888888887</v>
      </c>
      <c r="T57" s="47">
        <v>0.27160879629629631</v>
      </c>
      <c r="U57" s="110">
        <v>5</v>
      </c>
      <c r="V57" s="111">
        <v>47.119665713825107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-410.24901762192758</v>
      </c>
      <c r="AF57" s="109">
        <f t="shared" si="31"/>
        <v>0.88604193954946453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2277</v>
      </c>
      <c r="G58" s="102">
        <f t="shared" si="32"/>
        <v>83634.209999999992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3193.3704638008239</v>
      </c>
      <c r="N58" s="105">
        <f t="shared" si="26"/>
        <v>152.06526018099163</v>
      </c>
      <c r="O58" s="107">
        <f t="shared" si="27"/>
        <v>0</v>
      </c>
      <c r="P58" s="108">
        <f t="shared" si="28"/>
        <v>-19.363311247579787</v>
      </c>
      <c r="Q58" s="109">
        <f t="shared" si="29"/>
        <v>0.88704735105578458</v>
      </c>
      <c r="R58" s="303"/>
      <c r="S58" s="46">
        <v>0.27569444444444441</v>
      </c>
      <c r="T58" s="47">
        <v>0.30539351851851848</v>
      </c>
      <c r="U58" s="110">
        <v>5.8833333333332671</v>
      </c>
      <c r="V58" s="111">
        <v>42.782383550135201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-406.62953619917607</v>
      </c>
      <c r="AF58" s="109">
        <f t="shared" si="31"/>
        <v>0.88704735105578447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1504</v>
      </c>
      <c r="G59" s="102">
        <f t="shared" si="32"/>
        <v>66115.839999999997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3266.2770040511477</v>
      </c>
      <c r="N59" s="105">
        <f t="shared" si="26"/>
        <v>136.09487516879781</v>
      </c>
      <c r="O59" s="107">
        <f t="shared" si="27"/>
        <v>0</v>
      </c>
      <c r="P59" s="108">
        <f t="shared" si="28"/>
        <v>-13.905124831202187</v>
      </c>
      <c r="Q59" s="109">
        <f t="shared" si="29"/>
        <v>0.90729916779198538</v>
      </c>
      <c r="R59" s="303"/>
      <c r="S59" s="46">
        <v>0.30902777777777773</v>
      </c>
      <c r="T59" s="47">
        <v>0.32820601851851849</v>
      </c>
      <c r="U59" s="110">
        <v>5.2333333333333254</v>
      </c>
      <c r="V59" s="111">
        <v>27.627785361766858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-333.72299594885226</v>
      </c>
      <c r="AF59" s="199">
        <f t="shared" si="31"/>
        <v>0.90729916779198549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1125</v>
      </c>
      <c r="G60" s="102">
        <f t="shared" si="32"/>
        <v>52796.25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3265.2242866123488</v>
      </c>
      <c r="N60" s="105">
        <f t="shared" si="26"/>
        <v>136.05101194218119</v>
      </c>
      <c r="O60" s="107">
        <f t="shared" si="27"/>
        <v>0</v>
      </c>
      <c r="P60" s="108">
        <f t="shared" si="28"/>
        <v>-13.948988057818809</v>
      </c>
      <c r="Q60" s="109">
        <f t="shared" si="29"/>
        <v>0.90700674628120792</v>
      </c>
      <c r="R60" s="303"/>
      <c r="S60" s="46">
        <v>0.33124999999999993</v>
      </c>
      <c r="T60" s="47">
        <v>0.34560185185185177</v>
      </c>
      <c r="U60" s="110">
        <v>5</v>
      </c>
      <c r="V60" s="111">
        <v>20.672393096166406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-334.77571338765119</v>
      </c>
      <c r="AF60" s="199">
        <f t="shared" si="31"/>
        <v>0.90700674628120803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3189</v>
      </c>
      <c r="G61" s="120">
        <f t="shared" si="32"/>
        <v>117131.96999999999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3261.1767104351829</v>
      </c>
      <c r="N61" s="105">
        <f t="shared" si="26"/>
        <v>163.05883552175914</v>
      </c>
      <c r="O61" s="107">
        <f t="shared" si="27"/>
        <v>0</v>
      </c>
      <c r="P61" s="108">
        <f t="shared" si="28"/>
        <v>-16.941164478240864</v>
      </c>
      <c r="Q61" s="109">
        <f t="shared" si="29"/>
        <v>0.90588241956532856</v>
      </c>
      <c r="R61" s="303"/>
      <c r="S61" s="46">
        <v>0.34861111111111104</v>
      </c>
      <c r="T61" s="119">
        <v>0.38935185185185178</v>
      </c>
      <c r="U61" s="110">
        <v>5</v>
      </c>
      <c r="V61" s="111">
        <v>58.672073606973271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-338.82328956481706</v>
      </c>
      <c r="AF61" s="199">
        <f t="shared" si="31"/>
        <v>0.90588241956532856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4856</v>
      </c>
      <c r="G62" s="120">
        <f t="shared" si="32"/>
        <v>186858.87999999998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3269.0441222106401</v>
      </c>
      <c r="N62" s="105">
        <f t="shared" si="26"/>
        <v>163.45220611053202</v>
      </c>
      <c r="O62" s="122">
        <f t="shared" si="27"/>
        <v>0</v>
      </c>
      <c r="P62" s="123">
        <f t="shared" si="28"/>
        <v>-16.547793889467982</v>
      </c>
      <c r="Q62" s="124">
        <f t="shared" si="29"/>
        <v>0.90806781172517792</v>
      </c>
      <c r="R62" s="303"/>
      <c r="S62" s="46">
        <v>0.39305555555555549</v>
      </c>
      <c r="T62" s="119">
        <v>0.45494212962962954</v>
      </c>
      <c r="U62" s="110">
        <v>5.333333333333341</v>
      </c>
      <c r="V62" s="111">
        <v>89.12697079260353</v>
      </c>
      <c r="W62" s="112">
        <v>0.45494212962962954</v>
      </c>
      <c r="X62" s="115">
        <v>0.49374999999999991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-330.95587778935987</v>
      </c>
      <c r="AF62" s="199">
        <f t="shared" si="31"/>
        <v>0.90806781172517781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6341</v>
      </c>
      <c r="G63" s="120">
        <f t="shared" si="32"/>
        <v>239689.8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3268.572040056004</v>
      </c>
      <c r="N63" s="105">
        <f t="shared" si="26"/>
        <v>155.64628762171446</v>
      </c>
      <c r="O63" s="122">
        <f t="shared" si="27"/>
        <v>0</v>
      </c>
      <c r="P63" s="123">
        <f t="shared" si="28"/>
        <v>-15.782283806856952</v>
      </c>
      <c r="Q63" s="124">
        <f t="shared" si="29"/>
        <v>0.90793667779333442</v>
      </c>
      <c r="R63" s="303"/>
      <c r="S63" s="46">
        <v>0.49374999999999991</v>
      </c>
      <c r="T63" s="119">
        <v>0.57457175925925918</v>
      </c>
      <c r="U63" s="110">
        <v>55.883333333333326</v>
      </c>
      <c r="V63" s="111">
        <v>116.39945374845743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0"/>
        <v>-331.42795994399603</v>
      </c>
      <c r="AF63" s="199">
        <f t="shared" si="31"/>
        <v>0.90793667779333442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3238.2655434093349</v>
      </c>
      <c r="N72" s="137">
        <f>M72/L72</f>
        <v>154.20312111473024</v>
      </c>
      <c r="O72" s="138">
        <f>L72-I72</f>
        <v>0</v>
      </c>
      <c r="P72" s="139">
        <f>N72-K72</f>
        <v>-17.225450313841179</v>
      </c>
      <c r="Q72" s="140">
        <f>N72/K72</f>
        <v>0.89951820650259307</v>
      </c>
      <c r="R72" s="304"/>
      <c r="S72" s="141">
        <v>0.20833333333333334</v>
      </c>
      <c r="T72" s="142">
        <v>0.57457175925925918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-361.7344565906651</v>
      </c>
      <c r="AF72" s="140">
        <f>M72/J72</f>
        <v>0.89951820650259307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1749</v>
      </c>
      <c r="G73" s="120">
        <f t="shared" ref="G73:G75" si="38">E73*F73</f>
        <v>41188.950000000004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2256.8293326791172</v>
      </c>
      <c r="N73" s="105">
        <f>M73/L73</f>
        <v>376.1382221131862</v>
      </c>
      <c r="O73" s="107">
        <f>L73-I73</f>
        <v>0</v>
      </c>
      <c r="P73" s="108">
        <f>N73-K73</f>
        <v>-40.528444553480483</v>
      </c>
      <c r="Q73" s="109">
        <f>N73/K73</f>
        <v>0.90273173307164689</v>
      </c>
      <c r="R73" s="302">
        <f>Q89</f>
        <v>0.85176711186133325</v>
      </c>
      <c r="S73" s="46">
        <v>0.36666666666666664</v>
      </c>
      <c r="T73" s="119">
        <v>0.39894675925925921</v>
      </c>
      <c r="U73" s="110">
        <v>5.9499999999999709</v>
      </c>
      <c r="V73" s="111">
        <v>46.498863906303491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-243.17066732088279</v>
      </c>
      <c r="AF73" s="155">
        <f>M73/J73</f>
        <v>0.90273173307164689</v>
      </c>
      <c r="AG73" s="307">
        <f>AF89</f>
        <v>0.90500255635266669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672</v>
      </c>
      <c r="G74" s="120">
        <f t="shared" si="38"/>
        <v>18177.600000000002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2960.3326775921864</v>
      </c>
      <c r="N74" s="105">
        <f>M74/L74</f>
        <v>493.38877959869774</v>
      </c>
      <c r="O74" s="122">
        <f>L74-I74</f>
        <v>1</v>
      </c>
      <c r="P74" s="123">
        <f>N74-K74</f>
        <v>-161.21122040130228</v>
      </c>
      <c r="Q74" s="124">
        <f>N74/K74</f>
        <v>0.75372560280888745</v>
      </c>
      <c r="R74" s="303"/>
      <c r="S74" s="46">
        <v>0.40208333333333329</v>
      </c>
      <c r="T74" s="119">
        <v>0.41153935185185181</v>
      </c>
      <c r="U74" s="110">
        <v>4.5166666666666799</v>
      </c>
      <c r="V74" s="111">
        <v>13.620090844923091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-312.66732240781357</v>
      </c>
      <c r="AF74" s="109">
        <f>M74/J74</f>
        <v>0.90447072337066492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883</v>
      </c>
      <c r="G75" s="120">
        <f t="shared" si="38"/>
        <v>23885.15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2969.4911144949192</v>
      </c>
      <c r="N75" s="105">
        <f>M75/L75</f>
        <v>593.89822289898382</v>
      </c>
      <c r="O75" s="122">
        <f>L75-I75</f>
        <v>0</v>
      </c>
      <c r="P75" s="123">
        <f>N75-K75</f>
        <v>-60.701777101016205</v>
      </c>
      <c r="Q75" s="124">
        <f>N75/K75</f>
        <v>0.90726890146499206</v>
      </c>
      <c r="R75" s="303"/>
      <c r="S75" s="46">
        <v>0.4145833333333333</v>
      </c>
      <c r="T75" s="119">
        <v>0.42696759259259254</v>
      </c>
      <c r="U75" s="110">
        <v>5</v>
      </c>
      <c r="V75" s="111">
        <v>17.841440825126487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-303.5088855050808</v>
      </c>
      <c r="AF75" s="109">
        <f>M75/J75</f>
        <v>0.90726890146499217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2728.8843749220746</v>
      </c>
      <c r="N89" s="137">
        <f>M89/L89</f>
        <v>481.56783086860139</v>
      </c>
      <c r="O89" s="138">
        <f>L89-I89</f>
        <v>0.33333333333333393</v>
      </c>
      <c r="P89" s="139">
        <f>N89-K89</f>
        <v>-83.807169131398723</v>
      </c>
      <c r="Q89" s="140">
        <f>N89/K89</f>
        <v>0.85176711186133325</v>
      </c>
      <c r="R89" s="304"/>
      <c r="S89" s="141">
        <v>0.20833333333333334</v>
      </c>
      <c r="T89" s="142">
        <v>0.42696759259259254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-286.4489584112589</v>
      </c>
      <c r="AF89" s="140">
        <f>M89/J89</f>
        <v>0.90500255635266669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2200</v>
      </c>
      <c r="G90" s="147">
        <f t="shared" ref="G90:G91" si="42">E90*F90</f>
        <v>34122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3250.9906607932116</v>
      </c>
      <c r="N90" s="151">
        <f>M90/L90</f>
        <v>541.83177679886865</v>
      </c>
      <c r="O90" s="153">
        <f>L90-I90</f>
        <v>0</v>
      </c>
      <c r="P90" s="154">
        <f>N90-K90</f>
        <v>-58.168223201131354</v>
      </c>
      <c r="Q90" s="155">
        <f>N90/K90</f>
        <v>0.90305296133144775</v>
      </c>
      <c r="R90" s="302">
        <f>Q106</f>
        <v>0.90275249171385075</v>
      </c>
      <c r="S90" s="156">
        <v>0.25</v>
      </c>
      <c r="T90" s="157">
        <v>0.27819444444444447</v>
      </c>
      <c r="U90" s="158"/>
      <c r="V90" s="159">
        <v>40.603008059024454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-349.00933920678835</v>
      </c>
      <c r="AF90" s="155">
        <f>M90/J90</f>
        <v>0.90305296133144763</v>
      </c>
      <c r="AG90" s="307">
        <f>AF106</f>
        <v>0.90275249171385075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2269</v>
      </c>
      <c r="G91" s="102">
        <f t="shared" si="42"/>
        <v>34057.69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3248.8272795465136</v>
      </c>
      <c r="N91" s="105">
        <f>M91/L91</f>
        <v>541.47121325775231</v>
      </c>
      <c r="O91" s="107">
        <f>L91-I91</f>
        <v>0</v>
      </c>
      <c r="P91" s="108">
        <f>N91-K91</f>
        <v>-58.528786742247689</v>
      </c>
      <c r="Q91" s="109">
        <f>N91/K91</f>
        <v>0.90245202209625386</v>
      </c>
      <c r="R91" s="303"/>
      <c r="S91" s="46">
        <v>0.28125</v>
      </c>
      <c r="T91" s="47">
        <v>0.31034722222222222</v>
      </c>
      <c r="U91" s="110">
        <v>5</v>
      </c>
      <c r="V91" s="111">
        <v>41.904351412305012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-351.17272045348636</v>
      </c>
      <c r="AF91" s="109">
        <f>M91/J91</f>
        <v>0.90245202209625375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3249.9089701698626</v>
      </c>
      <c r="N106" s="137">
        <f>M106/L106</f>
        <v>541.65149502831048</v>
      </c>
      <c r="O106" s="138">
        <f>L106-I106</f>
        <v>0</v>
      </c>
      <c r="P106" s="139">
        <f>N106-K106</f>
        <v>-58.348504971689522</v>
      </c>
      <c r="Q106" s="140">
        <f>N106/K106</f>
        <v>0.90275249171385075</v>
      </c>
      <c r="R106" s="304"/>
      <c r="S106" s="141">
        <v>0.25</v>
      </c>
      <c r="T106" s="142">
        <v>0.31034722222222222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-350.09102983013736</v>
      </c>
      <c r="AF106" s="140">
        <f>M106/J106</f>
        <v>0.90275249171385075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1062</v>
      </c>
      <c r="G107" s="147">
        <f t="shared" ref="G107:G109" si="46">E107*F107</f>
        <v>61776.54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1802.6</v>
      </c>
      <c r="N107" s="151">
        <f>M107/L107</f>
        <v>106.03529411764706</v>
      </c>
      <c r="O107" s="153">
        <f>L107-I107</f>
        <v>-1</v>
      </c>
      <c r="P107" s="154">
        <f>N107-K107</f>
        <v>-5.0758169934640591</v>
      </c>
      <c r="Q107" s="155">
        <f>N107/K107</f>
        <v>0.95431764705882349</v>
      </c>
      <c r="R107" s="302">
        <f>Q123</f>
        <v>0.9494083333333333</v>
      </c>
      <c r="S107" s="156">
        <v>0.70833333333333337</v>
      </c>
      <c r="T107" s="157">
        <v>0.73287037037037039</v>
      </c>
      <c r="U107" s="158"/>
      <c r="V107" s="159">
        <v>35.348940419394211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-197.40000000000009</v>
      </c>
      <c r="AF107" s="155">
        <f>M107/J107</f>
        <v>0.90129999999999999</v>
      </c>
      <c r="AG107" s="307">
        <f>AF123</f>
        <v>0.90113333333333334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1160</v>
      </c>
      <c r="G108" s="102">
        <f t="shared" si="46"/>
        <v>58777.200000000004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1802.4</v>
      </c>
      <c r="N108" s="105">
        <f>M108/L108</f>
        <v>94.863157894736844</v>
      </c>
      <c r="O108" s="107">
        <f>L108-I108</f>
        <v>-1</v>
      </c>
      <c r="P108" s="108">
        <f>N108-K108</f>
        <v>-5.1368421052631561</v>
      </c>
      <c r="Q108" s="109">
        <f>N108/K108</f>
        <v>0.94863157894736849</v>
      </c>
      <c r="R108" s="303"/>
      <c r="S108" s="46">
        <v>0.7368055555555556</v>
      </c>
      <c r="T108" s="47">
        <v>0.76361111111111113</v>
      </c>
      <c r="U108" s="110">
        <v>5.6666666666666998</v>
      </c>
      <c r="V108" s="111">
        <v>38.61517976031957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-197.59999999999991</v>
      </c>
      <c r="AF108" s="109">
        <f>M108/J108</f>
        <v>0.9012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1116</v>
      </c>
      <c r="G109" s="102">
        <f t="shared" si="46"/>
        <v>63946.799999999996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1801.8000000000002</v>
      </c>
      <c r="N109" s="105">
        <f>M109/L109</f>
        <v>90.09</v>
      </c>
      <c r="O109" s="107">
        <f>L109-I109</f>
        <v>-1</v>
      </c>
      <c r="P109" s="108">
        <f>N109-K109</f>
        <v>-5.1480952380952374</v>
      </c>
      <c r="Q109" s="109">
        <f>N109/K109</f>
        <v>0.94594500000000004</v>
      </c>
      <c r="R109" s="303"/>
      <c r="S109" s="46">
        <v>0.76666666666666672</v>
      </c>
      <c r="T109" s="47">
        <v>0.79246527777777787</v>
      </c>
      <c r="U109" s="110">
        <v>5</v>
      </c>
      <c r="V109" s="111">
        <v>37.162837162837157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-198.19999999999982</v>
      </c>
      <c r="AF109" s="109">
        <f>M109/J109</f>
        <v>0.90090000000000015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1802.2666666666667</v>
      </c>
      <c r="N123" s="137">
        <f>M123/L123</f>
        <v>96.55</v>
      </c>
      <c r="O123" s="138">
        <f>L123-I123</f>
        <v>-1</v>
      </c>
      <c r="P123" s="139">
        <f>N123-K123</f>
        <v>-5.14491525423729</v>
      </c>
      <c r="Q123" s="140">
        <f>N123/K123</f>
        <v>0.9494083333333333</v>
      </c>
      <c r="R123" s="304"/>
      <c r="S123" s="141">
        <v>0.70833333333333337</v>
      </c>
      <c r="T123" s="142">
        <v>0.79246527777777787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-197.73333333333335</v>
      </c>
      <c r="AF123" s="140">
        <f>M123/J123</f>
        <v>0.90113333333333334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1444</v>
      </c>
      <c r="G124" s="147">
        <f t="shared" ref="G124:G126" si="54">E124*F124</f>
        <v>68734.400000000009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1805.801466790276</v>
      </c>
      <c r="N124" s="151">
        <f>M124/L124</f>
        <v>78.513107251751123</v>
      </c>
      <c r="O124" s="153">
        <f>L124-I124</f>
        <v>0</v>
      </c>
      <c r="P124" s="154">
        <f>N124-K124</f>
        <v>-8.4434144873793144</v>
      </c>
      <c r="Q124" s="155">
        <f>N124/K124</f>
        <v>0.90290073339513788</v>
      </c>
      <c r="R124" s="302">
        <f>Q140</f>
        <v>0.90218515575294678</v>
      </c>
      <c r="S124" s="156">
        <v>0.70833333333333337</v>
      </c>
      <c r="T124" s="157">
        <v>0.74164351851851851</v>
      </c>
      <c r="U124" s="158"/>
      <c r="V124" s="159">
        <v>47.978696215148375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-194.19853320972402</v>
      </c>
      <c r="AF124" s="155">
        <f>M124/J124</f>
        <v>0.90290073339513799</v>
      </c>
      <c r="AG124" s="374">
        <f>AF140</f>
        <v>0.90218515575294678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1154</v>
      </c>
      <c r="G125" s="102">
        <f t="shared" si="54"/>
        <v>65627.98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1804.279109448187</v>
      </c>
      <c r="N125" s="105">
        <f>M125/L125</f>
        <v>78.446917802095086</v>
      </c>
      <c r="O125" s="107">
        <f>L125-I125</f>
        <v>0</v>
      </c>
      <c r="P125" s="108">
        <f>N125-K125</f>
        <v>-8.5096039370353509</v>
      </c>
      <c r="Q125" s="109">
        <f>N125/K125</f>
        <v>0.90213955472409346</v>
      </c>
      <c r="R125" s="303"/>
      <c r="S125" s="46">
        <v>0.74513888888888891</v>
      </c>
      <c r="T125" s="47">
        <v>0.77178240740740744</v>
      </c>
      <c r="U125" s="110">
        <v>5.0333333333333741</v>
      </c>
      <c r="V125" s="111">
        <v>38.375437390712833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-195.720890551813</v>
      </c>
      <c r="AF125" s="109">
        <f>M125/J125</f>
        <v>0.90213955472409346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1639</v>
      </c>
      <c r="G126" s="102">
        <f t="shared" si="54"/>
        <v>93078.81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1803.0303582792183</v>
      </c>
      <c r="N126" s="105">
        <f>M126/L126</f>
        <v>78.392624273009488</v>
      </c>
      <c r="O126" s="107">
        <f>L126-I126</f>
        <v>0</v>
      </c>
      <c r="P126" s="108">
        <f>N126-K126</f>
        <v>-8.5638974661209488</v>
      </c>
      <c r="Q126" s="109">
        <f>N126/K126</f>
        <v>0.9015151791396091</v>
      </c>
      <c r="R126" s="303"/>
      <c r="S126" s="46">
        <v>0.77500000000000002</v>
      </c>
      <c r="T126" s="47">
        <v>0.81287037037037035</v>
      </c>
      <c r="U126" s="110">
        <v>4.6333333333333115</v>
      </c>
      <c r="V126" s="111">
        <v>54.5415109337671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-196.96964172078174</v>
      </c>
      <c r="AF126" s="109">
        <f>M126/J126</f>
        <v>0.9015151791396091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1804.3703115058936</v>
      </c>
      <c r="N140" s="137">
        <f>M140/L140</f>
        <v>78.450883108951899</v>
      </c>
      <c r="O140" s="138">
        <f>L140-I140</f>
        <v>0</v>
      </c>
      <c r="P140" s="139">
        <f>N140-K140</f>
        <v>-8.5056386301785381</v>
      </c>
      <c r="Q140" s="140">
        <f>N140/K140</f>
        <v>0.90218515575294678</v>
      </c>
      <c r="R140" s="304"/>
      <c r="S140" s="141">
        <v>0.70833333333333337</v>
      </c>
      <c r="T140" s="142">
        <v>0.81287037037037035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-195.6296884941064</v>
      </c>
      <c r="AF140" s="140">
        <f>M140/J140</f>
        <v>0.90218515575294678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86" priority="2" operator="greaterThan">
      <formula>0</formula>
    </cfRule>
  </conditionalFormatting>
  <conditionalFormatting sqref="P5:P140 AE5:AE140">
    <cfRule type="cellIs" dxfId="285" priority="5" operator="lessThan">
      <formula>0</formula>
    </cfRule>
  </conditionalFormatting>
  <conditionalFormatting sqref="Q5:Q140 AF5:AF140">
    <cfRule type="cellIs" dxfId="284" priority="3" operator="greaterThan">
      <formula>1</formula>
    </cfRule>
    <cfRule type="cellIs" dxfId="283" priority="4" operator="lessThan">
      <formula>0.8</formula>
    </cfRule>
  </conditionalFormatting>
  <conditionalFormatting sqref="AG5 R5:R140 AG107:AG124">
    <cfRule type="cellIs" dxfId="282" priority="6" operator="lessThan">
      <formula>0.8</formula>
    </cfRule>
  </conditionalFormatting>
  <conditionalFormatting sqref="AG22">
    <cfRule type="cellIs" dxfId="281" priority="11" operator="lessThan">
      <formula>0.8</formula>
    </cfRule>
  </conditionalFormatting>
  <conditionalFormatting sqref="AG37">
    <cfRule type="cellIs" dxfId="280" priority="10" operator="lessThan">
      <formula>0.8</formula>
    </cfRule>
  </conditionalFormatting>
  <conditionalFormatting sqref="AG39:AG74">
    <cfRule type="cellIs" dxfId="279" priority="8" operator="lessThan">
      <formula>0.8</formula>
    </cfRule>
  </conditionalFormatting>
  <conditionalFormatting sqref="AG80:AG88">
    <cfRule type="cellIs" dxfId="278" priority="9" operator="lessThan">
      <formula>0.8</formula>
    </cfRule>
  </conditionalFormatting>
  <conditionalFormatting sqref="AG90:AG95">
    <cfRule type="cellIs" dxfId="277" priority="7" operator="lessThan">
      <formula>0.8</formula>
    </cfRule>
  </conditionalFormatting>
  <conditionalFormatting sqref="AG139">
    <cfRule type="cellIs" dxfId="276" priority="1" operator="lessThan">
      <formula>0.8</formula>
    </cfRule>
  </conditionalFormatting>
  <dataValidations count="1">
    <dataValidation type="list" allowBlank="1" showInputMessage="1" showErrorMessage="1" sqref="AA5:AB140" xr:uid="{03E3374F-FE9C-4D5A-89AD-A94EF5CB48B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7097-9D5F-4DEE-9BAA-B8174A5F3EFB}">
  <sheetPr>
    <tabColor theme="9" tint="0.59999389629810485"/>
  </sheetPr>
  <dimension ref="B1:AR42"/>
  <sheetViews>
    <sheetView zoomScale="70" zoomScaleNormal="70" workbookViewId="0">
      <selection activeCell="U23" sqref="U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245</v>
      </c>
      <c r="D3" s="278"/>
      <c r="E3" s="3" t="s">
        <v>2</v>
      </c>
      <c r="F3" s="279">
        <f>'0812(18度C)'!D1+'0812(4度C)'!D1</f>
        <v>184147</v>
      </c>
      <c r="G3" s="280"/>
      <c r="H3" s="3" t="s">
        <v>3</v>
      </c>
      <c r="I3" s="281">
        <f>'0812(18度C)'!F1+'0812(4度C)'!F1</f>
        <v>5663016.0200000014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'0812(4度C)'!Y2</f>
        <v>0</v>
      </c>
      <c r="P6" s="244">
        <f>'0812(4度C)'!Z2</f>
        <v>0</v>
      </c>
      <c r="Q6" s="244">
        <f>'0812(4度C)'!AC2</f>
        <v>43</v>
      </c>
      <c r="R6" s="244">
        <f>'0812(4度C)'!AD2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447.17079051995063</v>
      </c>
      <c r="F7" s="250" t="e">
        <f>AVERAGE(#REF!,D15:K15)</f>
        <v>#REF!</v>
      </c>
      <c r="G7" s="251">
        <f>AVERAGE(D15:K15)</f>
        <v>239.32494680549789</v>
      </c>
      <c r="H7" s="252"/>
      <c r="I7" s="251">
        <f>AVERAGE(L15:O15)</f>
        <v>87.508360809134331</v>
      </c>
      <c r="J7" s="252"/>
      <c r="K7" s="251">
        <f>AVERAGE(D33:O33)</f>
        <v>671.95428843634488</v>
      </c>
      <c r="L7" s="252"/>
      <c r="M7" s="251">
        <f>AVERAGE(P33:X33)</f>
        <v>713.98727303064356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0.90086259556754389</v>
      </c>
      <c r="F8" s="258" t="e">
        <f>AVERAGE(D16:K16,#REF!)</f>
        <v>#REF!</v>
      </c>
      <c r="G8" s="236">
        <f>AVERAGE(D16:K16)</f>
        <v>0.89348406526174673</v>
      </c>
      <c r="H8" s="237"/>
      <c r="I8" s="236">
        <f>AVERAGE(L16:O16)</f>
        <v>0.92588186359075919</v>
      </c>
      <c r="J8" s="237"/>
      <c r="K8" s="236">
        <f>AVERAGE(D34:O34)</f>
        <v>0.8982704585155562</v>
      </c>
      <c r="L8" s="237"/>
      <c r="M8" s="236">
        <f>AVERAGE(P34:X34)</f>
        <v>0.90201289406661911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75.525280050079289</v>
      </c>
      <c r="F15" s="35">
        <v>102.30005740219083</v>
      </c>
      <c r="G15" s="35">
        <v>80.478302251428033</v>
      </c>
      <c r="H15" s="35">
        <v>154.23312111473024</v>
      </c>
      <c r="I15" s="35">
        <v>481.76142498624836</v>
      </c>
      <c r="J15" s="35">
        <v>541.65149502831048</v>
      </c>
      <c r="K15" s="36" t="s">
        <v>42</v>
      </c>
      <c r="L15" s="34" t="s">
        <v>42</v>
      </c>
      <c r="M15" s="205">
        <v>96.55714285714285</v>
      </c>
      <c r="N15" s="35">
        <v>78.459578761125826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0.90210751170928027</v>
      </c>
      <c r="F16" s="42">
        <f t="shared" si="0"/>
        <v>0.90288466737946216</v>
      </c>
      <c r="G16" s="42">
        <f t="shared" si="0"/>
        <v>0.90135698521599394</v>
      </c>
      <c r="H16" s="42">
        <f t="shared" si="0"/>
        <v>0.8996932065025931</v>
      </c>
      <c r="I16" s="42">
        <f t="shared" si="0"/>
        <v>0.85210952904930048</v>
      </c>
      <c r="J16" s="42">
        <f t="shared" si="0"/>
        <v>0.90275249171385075</v>
      </c>
      <c r="K16" s="43" t="s">
        <v>42</v>
      </c>
      <c r="L16" s="41" t="s">
        <v>42</v>
      </c>
      <c r="M16" s="44">
        <f>M15/M14</f>
        <v>0.94947857142857139</v>
      </c>
      <c r="N16" s="42">
        <f>N15/N14</f>
        <v>0.90228515575294699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0.62630787037037028</v>
      </c>
      <c r="F18" s="47">
        <v>0.52990740740740727</v>
      </c>
      <c r="G18" s="47">
        <v>0.57759259259259255</v>
      </c>
      <c r="H18" s="47">
        <v>0.57253472222222224</v>
      </c>
      <c r="I18" s="47">
        <v>0.43653935185185178</v>
      </c>
      <c r="J18" s="47">
        <v>0.31144675925925924</v>
      </c>
      <c r="K18" s="47" t="s">
        <v>42</v>
      </c>
      <c r="L18" s="46" t="s">
        <v>42</v>
      </c>
      <c r="M18" s="48">
        <v>0.82678240740740738</v>
      </c>
      <c r="N18" s="47">
        <v>0.83842592592592591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6</v>
      </c>
      <c r="G21" s="51">
        <v>10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287.42123792120424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754.89743183642759</v>
      </c>
      <c r="N33" s="35">
        <v>848.35641972418705</v>
      </c>
      <c r="O33" s="35">
        <v>797.14206426356088</v>
      </c>
      <c r="P33" s="34">
        <v>438.46954556605107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648.74053235014253</v>
      </c>
      <c r="W33" s="35">
        <v>995.37993042338303</v>
      </c>
      <c r="X33" s="37">
        <v>773.35908378299814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0.87823156031479077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0.91502719010476075</v>
      </c>
      <c r="N34" s="42">
        <f>N33/N32</f>
        <v>0.90163484221894263</v>
      </c>
      <c r="O34" s="42">
        <f>O33/O32</f>
        <v>0.89818824142373055</v>
      </c>
      <c r="P34" s="41">
        <f>P33/P32</f>
        <v>0.89317870393084475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0.91489049433994474</v>
      </c>
      <c r="W34" s="42">
        <f>W33/W32</f>
        <v>0.90489084583943913</v>
      </c>
      <c r="X34" s="45">
        <f>X33/X32</f>
        <v>0.89509153215624793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0.43653935185185178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0.41858796296296297</v>
      </c>
      <c r="N36" s="47">
        <v>0.52538194444444464</v>
      </c>
      <c r="O36" s="47">
        <v>0.49950231481481494</v>
      </c>
      <c r="P36" s="46">
        <v>0.75506944444444446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0.86706018518518524</v>
      </c>
      <c r="W36" s="47">
        <v>1.0990624999999996</v>
      </c>
      <c r="X36" s="49">
        <v>1.1001504629629626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A8FD-6DEB-4E08-AB59-4E2F78304C5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T47" sqref="T47"/>
      <selection pane="bottomLeft" activeCell="T47" sqref="T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102600</v>
      </c>
      <c r="E1" s="87" t="s">
        <v>3</v>
      </c>
      <c r="F1" s="88">
        <f>SUM(G5:G140)</f>
        <v>2026575.2000000004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46246</v>
      </c>
      <c r="B2" s="348"/>
      <c r="C2" s="91" t="s">
        <v>40</v>
      </c>
      <c r="D2" s="92">
        <f>AVERAGE(N21,N38,N55,N72,N89,N106,N123,N140)</f>
        <v>692.97078073349428</v>
      </c>
      <c r="E2" s="92" t="s">
        <v>91</v>
      </c>
      <c r="F2" s="93">
        <f>F1/D1</f>
        <v>19.752194931773882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1847</v>
      </c>
      <c r="G5" s="147">
        <f t="shared" ref="G5:G9" si="0">E5*F5</f>
        <v>47357.08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3216.1695511531843</v>
      </c>
      <c r="N5" s="151">
        <f>M5/L5</f>
        <v>321.61695511531843</v>
      </c>
      <c r="O5" s="153">
        <f>L5-I5</f>
        <v>0</v>
      </c>
      <c r="P5" s="154">
        <f>N5-K5</f>
        <v>-38.383044884681567</v>
      </c>
      <c r="Q5" s="155">
        <f>N5/K5</f>
        <v>0.89338043087588459</v>
      </c>
      <c r="R5" s="302">
        <f>Q21</f>
        <v>0.87823156031479077</v>
      </c>
      <c r="S5" s="156">
        <v>0.20833333333333334</v>
      </c>
      <c r="T5" s="157">
        <v>0.23225694444444445</v>
      </c>
      <c r="U5" s="158"/>
      <c r="V5" s="159">
        <v>34.457138604606392</v>
      </c>
      <c r="W5" s="160"/>
      <c r="X5" s="161"/>
      <c r="Y5" s="305"/>
      <c r="Z5" s="306"/>
      <c r="AA5" s="114">
        <f>M5-J5</f>
        <v>-383.83044884681567</v>
      </c>
      <c r="AB5" s="155">
        <f>M5/J5</f>
        <v>0.89338043087588459</v>
      </c>
      <c r="AC5" s="307">
        <f>AB21</f>
        <v>0.87823156031479077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2929</v>
      </c>
      <c r="G6" s="102">
        <f t="shared" si="0"/>
        <v>86464.08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3157.543341004387</v>
      </c>
      <c r="N6" s="105">
        <f>M6/L6</f>
        <v>287.04939463676243</v>
      </c>
      <c r="O6" s="107">
        <f>L6-I6</f>
        <v>0</v>
      </c>
      <c r="P6" s="108">
        <f>N6-K6</f>
        <v>-40.223332635964823</v>
      </c>
      <c r="Q6" s="109">
        <f>N6/K6</f>
        <v>0.87709537250121861</v>
      </c>
      <c r="R6" s="303"/>
      <c r="S6" s="46">
        <v>0.23541666666666666</v>
      </c>
      <c r="T6" s="47">
        <v>0.27406249999999999</v>
      </c>
      <c r="U6" s="110">
        <v>4.5499999999999918</v>
      </c>
      <c r="V6" s="111">
        <v>55.657193273584213</v>
      </c>
      <c r="W6" s="112"/>
      <c r="X6" s="115"/>
      <c r="Y6" s="294"/>
      <c r="Z6" s="295"/>
      <c r="AA6" s="116">
        <f>M6-J6</f>
        <v>-442.456658995613</v>
      </c>
      <c r="AB6" s="109">
        <f>M6/J6</f>
        <v>0.87709537250121861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3403</v>
      </c>
      <c r="G7" s="102">
        <f t="shared" si="0"/>
        <v>101579.55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3157.6519051520081</v>
      </c>
      <c r="N7" s="105">
        <f>M7/L7</f>
        <v>287.05926410472802</v>
      </c>
      <c r="O7" s="107">
        <f>L7-I7</f>
        <v>0</v>
      </c>
      <c r="P7" s="108">
        <f>N7-K7</f>
        <v>-40.213463167999237</v>
      </c>
      <c r="Q7" s="109">
        <f>N7/K7</f>
        <v>0.8771255292088912</v>
      </c>
      <c r="R7" s="303"/>
      <c r="S7" s="46">
        <v>0.27708333333333335</v>
      </c>
      <c r="T7" s="47">
        <v>0.32197916666666671</v>
      </c>
      <c r="U7" s="110">
        <v>5</v>
      </c>
      <c r="V7" s="111">
        <v>64.661972292405309</v>
      </c>
      <c r="W7" s="112"/>
      <c r="X7" s="115"/>
      <c r="Y7" s="294"/>
      <c r="Z7" s="295"/>
      <c r="AA7" s="116">
        <f>M7-J7</f>
        <v>-442.34809484799189</v>
      </c>
      <c r="AB7" s="109">
        <f>M7/J7</f>
        <v>0.8771255292088912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1525</v>
      </c>
      <c r="G8" s="102">
        <f t="shared" si="0"/>
        <v>45750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3157.795305010226</v>
      </c>
      <c r="N8" s="105">
        <f>M8/L8</f>
        <v>287.0723004554751</v>
      </c>
      <c r="O8" s="107">
        <f>L8-I8</f>
        <v>0</v>
      </c>
      <c r="P8" s="108">
        <f>N8-K8</f>
        <v>-40.200426817252151</v>
      </c>
      <c r="Q8" s="109">
        <f>N8/K8</f>
        <v>0.87716536250284061</v>
      </c>
      <c r="R8" s="303"/>
      <c r="S8" s="46">
        <v>0.32569444444444445</v>
      </c>
      <c r="T8" s="47">
        <v>0.34581018518518519</v>
      </c>
      <c r="U8" s="110">
        <v>5.349999999999957</v>
      </c>
      <c r="V8" s="111">
        <v>28.975912357214582</v>
      </c>
      <c r="W8" s="112"/>
      <c r="X8" s="115"/>
      <c r="Y8" s="294"/>
      <c r="Z8" s="295"/>
      <c r="AA8" s="116">
        <f>M8-J8</f>
        <v>-442.204694989774</v>
      </c>
      <c r="AB8" s="109">
        <f>M8/J8</f>
        <v>0.87716536250284061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1320</v>
      </c>
      <c r="G9" s="102">
        <f t="shared" si="0"/>
        <v>37712.400000000001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3119.0079833464297</v>
      </c>
      <c r="N9" s="105">
        <f>M9/L9</f>
        <v>259.91733194553581</v>
      </c>
      <c r="O9" s="107">
        <f>L9-I9</f>
        <v>0</v>
      </c>
      <c r="P9" s="108">
        <f>N9-K9</f>
        <v>-40.082668054464193</v>
      </c>
      <c r="Q9" s="109">
        <f>N9/K9</f>
        <v>0.86639110648511941</v>
      </c>
      <c r="R9" s="303"/>
      <c r="S9" s="46">
        <v>0.34861111111111109</v>
      </c>
      <c r="T9" s="47">
        <v>0.36623842592592593</v>
      </c>
      <c r="U9" s="110">
        <v>5</v>
      </c>
      <c r="V9" s="111">
        <v>25.392689093095925</v>
      </c>
      <c r="W9" s="112"/>
      <c r="X9" s="115"/>
      <c r="Y9" s="294"/>
      <c r="Z9" s="295"/>
      <c r="AA9" s="116">
        <f>M9-J9</f>
        <v>-480.99201665357032</v>
      </c>
      <c r="AB9" s="109">
        <f>M9/J9</f>
        <v>0.86639110648511941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3161.6336171332468</v>
      </c>
      <c r="N21" s="137">
        <f>M21/L21</f>
        <v>287.42123792120424</v>
      </c>
      <c r="O21" s="138">
        <f>L21-I21</f>
        <v>0</v>
      </c>
      <c r="P21" s="139">
        <f>N21-K21</f>
        <v>-39.851489351523014</v>
      </c>
      <c r="Q21" s="140">
        <f>N21/K21</f>
        <v>0.87823156031479077</v>
      </c>
      <c r="R21" s="304"/>
      <c r="S21" s="141">
        <v>0.20833333333333334</v>
      </c>
      <c r="T21" s="142">
        <v>0.43653935185185178</v>
      </c>
      <c r="U21" s="143"/>
      <c r="V21" s="165"/>
      <c r="W21" s="166"/>
      <c r="X21" s="137"/>
      <c r="Y21" s="290"/>
      <c r="Z21" s="291"/>
      <c r="AA21" s="167">
        <f>M21-J21</f>
        <v>-438.36638286675316</v>
      </c>
      <c r="AB21" s="140">
        <f>M21/J21</f>
        <v>0.87823156031479077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2375</v>
      </c>
      <c r="G22" s="147">
        <f t="shared" ref="G22:G24" si="5">E22*F22</f>
        <v>44008.75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3018.6618209474573</v>
      </c>
      <c r="N22" s="151">
        <f>M22/L22</f>
        <v>1006.2206069824857</v>
      </c>
      <c r="O22" s="153">
        <f>L22-I22</f>
        <v>0</v>
      </c>
      <c r="P22" s="154">
        <f>N22-K22</f>
        <v>-93.77939301751428</v>
      </c>
      <c r="Q22" s="155">
        <f>N22/K22</f>
        <v>0.9147460063477143</v>
      </c>
      <c r="R22" s="302">
        <f>Q38</f>
        <v>0.91502719010476075</v>
      </c>
      <c r="S22" s="156">
        <v>0.32916666666666666</v>
      </c>
      <c r="T22" s="157">
        <v>0.36194444444444446</v>
      </c>
      <c r="U22" s="158"/>
      <c r="V22" s="111">
        <v>47.2063478628666</v>
      </c>
      <c r="W22" s="160"/>
      <c r="X22" s="161"/>
      <c r="Y22" s="305"/>
      <c r="Z22" s="306"/>
      <c r="AA22" s="114">
        <f>M22-J22</f>
        <v>-281.33817905254273</v>
      </c>
      <c r="AB22" s="155">
        <f>M22/J22</f>
        <v>0.9147460063477143</v>
      </c>
      <c r="AC22" s="307">
        <f>AB38</f>
        <v>0.91502719010476075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734</v>
      </c>
      <c r="G23" s="102">
        <f t="shared" si="5"/>
        <v>16353.52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3021.3198070850158</v>
      </c>
      <c r="N23" s="105">
        <f>M23/L23</f>
        <v>604.2639614170032</v>
      </c>
      <c r="O23" s="107">
        <f>L23-I23</f>
        <v>0</v>
      </c>
      <c r="P23" s="108">
        <f>N23-K23</f>
        <v>-55.736038582996798</v>
      </c>
      <c r="Q23" s="109">
        <f>N23/K23</f>
        <v>0.9155514566924291</v>
      </c>
      <c r="R23" s="303"/>
      <c r="S23" s="46">
        <v>0.36527777777777776</v>
      </c>
      <c r="T23" s="47">
        <v>0.37539351851851849</v>
      </c>
      <c r="U23" s="110">
        <v>4.799999999999951</v>
      </c>
      <c r="V23" s="111">
        <v>14.576411241446833</v>
      </c>
      <c r="W23" s="112"/>
      <c r="X23" s="115"/>
      <c r="Y23" s="294"/>
      <c r="Z23" s="295"/>
      <c r="AA23" s="116">
        <f>M23-J23</f>
        <v>-278.68019291498422</v>
      </c>
      <c r="AB23" s="109">
        <f>M23/J23</f>
        <v>0.91555145669242899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2907</v>
      </c>
      <c r="G24" s="102">
        <f t="shared" si="5"/>
        <v>52006.23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3018.787554004658</v>
      </c>
      <c r="N24" s="105">
        <f>M24/L24</f>
        <v>754.69688850116449</v>
      </c>
      <c r="O24" s="107">
        <f>L24-I24</f>
        <v>0</v>
      </c>
      <c r="P24" s="108">
        <f>N24-K24</f>
        <v>-70.303111498835506</v>
      </c>
      <c r="Q24" s="109">
        <f>N24/K24</f>
        <v>0.91478410727413884</v>
      </c>
      <c r="R24" s="303"/>
      <c r="S24" s="46">
        <v>0.37847222222222221</v>
      </c>
      <c r="T24" s="47">
        <v>0.41858796296296297</v>
      </c>
      <c r="U24" s="110">
        <v>5</v>
      </c>
      <c r="V24" s="111">
        <v>57.778163212783298</v>
      </c>
      <c r="W24" s="112"/>
      <c r="X24" s="115"/>
      <c r="Y24" s="294"/>
      <c r="Z24" s="295"/>
      <c r="AA24" s="116">
        <f>M24-J24</f>
        <v>-281.21244599534202</v>
      </c>
      <c r="AB24" s="109">
        <f>M24/J24</f>
        <v>0.91478410727413884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3019.5897273457103</v>
      </c>
      <c r="N38" s="137">
        <f t="shared" ref="N38:N44" si="10">M38/L38</f>
        <v>754.89743183642759</v>
      </c>
      <c r="O38" s="138">
        <f t="shared" ref="O38:O44" si="11">L38-I38</f>
        <v>0</v>
      </c>
      <c r="P38" s="139">
        <f t="shared" ref="P38:P44" si="12">N38-K38</f>
        <v>-70.102568163572414</v>
      </c>
      <c r="Q38" s="140">
        <f t="shared" ref="Q38:Q44" si="13">N38/K38</f>
        <v>0.91502719010476075</v>
      </c>
      <c r="R38" s="304"/>
      <c r="S38" s="141">
        <v>0.32916666666666666</v>
      </c>
      <c r="T38" s="142">
        <v>0.41858796296296297</v>
      </c>
      <c r="U38" s="143"/>
      <c r="V38" s="165"/>
      <c r="W38" s="98"/>
      <c r="X38" s="68"/>
      <c r="Y38" s="290"/>
      <c r="Z38" s="291"/>
      <c r="AA38" s="167">
        <f t="shared" ref="AA38:AA44" si="14">M38-J38</f>
        <v>-280.41027265428966</v>
      </c>
      <c r="AB38" s="140">
        <f t="shared" ref="AB38:AB44" si="15">M38/J38</f>
        <v>0.91502719010476075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933</v>
      </c>
      <c r="G39" s="147">
        <f t="shared" ref="G39:G44" si="16">E39*F39</f>
        <v>23352.99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3222.4695508629143</v>
      </c>
      <c r="N39" s="151">
        <f t="shared" si="10"/>
        <v>644.4939101725829</v>
      </c>
      <c r="O39" s="153">
        <f t="shared" si="11"/>
        <v>0</v>
      </c>
      <c r="P39" s="154">
        <f t="shared" si="12"/>
        <v>-75.5060898274171</v>
      </c>
      <c r="Q39" s="155">
        <f t="shared" si="13"/>
        <v>0.89513043079525401</v>
      </c>
      <c r="R39" s="302">
        <f>Q55</f>
        <v>0.90163484221894263</v>
      </c>
      <c r="S39" s="156">
        <v>0.25</v>
      </c>
      <c r="T39" s="157">
        <v>0.2620601851851852</v>
      </c>
      <c r="U39" s="158"/>
      <c r="V39" s="159">
        <v>17.371770040467769</v>
      </c>
      <c r="W39" s="160"/>
      <c r="X39" s="161"/>
      <c r="Y39" s="305"/>
      <c r="Z39" s="306"/>
      <c r="AA39" s="114">
        <f t="shared" si="14"/>
        <v>-377.53044913708572</v>
      </c>
      <c r="AB39" s="155">
        <f t="shared" si="15"/>
        <v>0.89513043079525401</v>
      </c>
      <c r="AC39" s="307">
        <f>AB55</f>
        <v>0.90163484221894274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1165</v>
      </c>
      <c r="G40" s="102">
        <f t="shared" si="16"/>
        <v>21179.7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3221.0418073801166</v>
      </c>
      <c r="N40" s="105">
        <f t="shared" si="10"/>
        <v>1073.6806024600389</v>
      </c>
      <c r="O40" s="107">
        <f t="shared" si="11"/>
        <v>0</v>
      </c>
      <c r="P40" s="108">
        <f t="shared" si="12"/>
        <v>-126.31939753996107</v>
      </c>
      <c r="Q40" s="109">
        <f t="shared" si="13"/>
        <v>0.89473383538336582</v>
      </c>
      <c r="R40" s="303"/>
      <c r="S40" s="46">
        <v>0.27222222222222225</v>
      </c>
      <c r="T40" s="47">
        <v>0.28729166666666672</v>
      </c>
      <c r="U40" s="110">
        <v>14.633333333333356</v>
      </c>
      <c r="V40" s="111">
        <v>21.701053317545799</v>
      </c>
      <c r="W40" s="112"/>
      <c r="X40" s="115"/>
      <c r="Y40" s="294"/>
      <c r="Z40" s="295"/>
      <c r="AA40" s="116">
        <f t="shared" si="14"/>
        <v>-378.95819261988345</v>
      </c>
      <c r="AB40" s="109">
        <f t="shared" si="15"/>
        <v>0.89473383538336571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1236</v>
      </c>
      <c r="G41" s="102">
        <f t="shared" si="16"/>
        <v>30677.52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3223.2401595422803</v>
      </c>
      <c r="N41" s="105">
        <f t="shared" si="10"/>
        <v>644.64803190845601</v>
      </c>
      <c r="O41" s="107">
        <f t="shared" si="11"/>
        <v>0</v>
      </c>
      <c r="P41" s="108">
        <f t="shared" si="12"/>
        <v>-75.351968091543995</v>
      </c>
      <c r="Q41" s="109">
        <f t="shared" si="13"/>
        <v>0.89534448876174444</v>
      </c>
      <c r="R41" s="303"/>
      <c r="S41" s="46">
        <v>0.29722222222222228</v>
      </c>
      <c r="T41" s="47">
        <v>0.3131944444444445</v>
      </c>
      <c r="U41" s="110">
        <v>15</v>
      </c>
      <c r="V41" s="111">
        <v>23.00790395045561</v>
      </c>
      <c r="W41" s="112"/>
      <c r="X41" s="115"/>
      <c r="Y41" s="294"/>
      <c r="Z41" s="295"/>
      <c r="AA41" s="116">
        <f t="shared" si="14"/>
        <v>-376.75984045771975</v>
      </c>
      <c r="AB41" s="109">
        <f t="shared" si="15"/>
        <v>0.89534448876174455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2058</v>
      </c>
      <c r="G42" s="102">
        <f t="shared" si="16"/>
        <v>35130.06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3025.7083646395126</v>
      </c>
      <c r="N42" s="105">
        <f t="shared" si="10"/>
        <v>1008.5694548798375</v>
      </c>
      <c r="O42" s="107">
        <f t="shared" si="11"/>
        <v>0</v>
      </c>
      <c r="P42" s="108">
        <f t="shared" si="12"/>
        <v>-91.430545120162492</v>
      </c>
      <c r="Q42" s="109">
        <f t="shared" si="13"/>
        <v>0.91688132261803412</v>
      </c>
      <c r="R42" s="303"/>
      <c r="S42" s="46">
        <v>0.32361111111111118</v>
      </c>
      <c r="T42" s="47">
        <v>0.3519444444444445</v>
      </c>
      <c r="U42" s="110">
        <v>15.000000000000027</v>
      </c>
      <c r="V42" s="111">
        <v>40.810278162651542</v>
      </c>
      <c r="W42" s="112"/>
      <c r="X42" s="115"/>
      <c r="Y42" s="294"/>
      <c r="Z42" s="295"/>
      <c r="AA42" s="116">
        <f t="shared" si="14"/>
        <v>-274.29163536048736</v>
      </c>
      <c r="AB42" s="109">
        <f t="shared" si="15"/>
        <v>0.91688132261803412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4626</v>
      </c>
      <c r="G43" s="102">
        <f t="shared" si="16"/>
        <v>64902.78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2747.3161146167422</v>
      </c>
      <c r="N43" s="105">
        <f t="shared" si="10"/>
        <v>915.77203820558077</v>
      </c>
      <c r="O43" s="107">
        <f t="shared" si="11"/>
        <v>0</v>
      </c>
      <c r="P43" s="108">
        <f t="shared" si="12"/>
        <v>-84.22796179441923</v>
      </c>
      <c r="Q43" s="109">
        <f t="shared" si="13"/>
        <v>0.91577203820558073</v>
      </c>
      <c r="R43" s="303"/>
      <c r="S43" s="46">
        <v>0.36180555555555566</v>
      </c>
      <c r="T43" s="47">
        <v>0.43195601851851861</v>
      </c>
      <c r="U43" s="110">
        <v>15</v>
      </c>
      <c r="V43" s="111">
        <v>101.02950968156803</v>
      </c>
      <c r="W43" s="112"/>
      <c r="X43" s="115"/>
      <c r="Y43" s="294"/>
      <c r="Z43" s="295"/>
      <c r="AA43" s="116">
        <f t="shared" si="14"/>
        <v>-252.6838853832578</v>
      </c>
      <c r="AB43" s="109">
        <f t="shared" si="15"/>
        <v>0.91577203820558073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6424</v>
      </c>
      <c r="G44" s="120">
        <f t="shared" si="16"/>
        <v>91734.720000000001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3224.0652368905489</v>
      </c>
      <c r="N44" s="105">
        <f t="shared" si="10"/>
        <v>1074.6884122968497</v>
      </c>
      <c r="O44" s="107">
        <f t="shared" si="11"/>
        <v>0</v>
      </c>
      <c r="P44" s="108">
        <f t="shared" si="12"/>
        <v>-125.31158770315028</v>
      </c>
      <c r="Q44" s="109">
        <f t="shared" si="13"/>
        <v>0.89557367691404144</v>
      </c>
      <c r="R44" s="303"/>
      <c r="S44" s="46">
        <v>0.44236111111111126</v>
      </c>
      <c r="T44" s="119">
        <v>0.52538194444444464</v>
      </c>
      <c r="U44" s="110">
        <v>14.983333333333411</v>
      </c>
      <c r="V44" s="111">
        <v>119.55093079063678</v>
      </c>
      <c r="W44" s="112"/>
      <c r="X44" s="115"/>
      <c r="Y44" s="294"/>
      <c r="Z44" s="295"/>
      <c r="AA44" s="116">
        <f t="shared" si="14"/>
        <v>-375.93476310945107</v>
      </c>
      <c r="AB44" s="109">
        <f t="shared" si="15"/>
        <v>0.89557367691404133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3110.6402056553525</v>
      </c>
      <c r="N55" s="137">
        <f t="shared" ref="N55:N61" si="22">M55/L55</f>
        <v>848.35641972418705</v>
      </c>
      <c r="O55" s="138">
        <f t="shared" ref="O55:O61" si="23">L55-I55</f>
        <v>0</v>
      </c>
      <c r="P55" s="139">
        <f t="shared" ref="P55:P61" si="24">N55-K55</f>
        <v>-92.552671184903943</v>
      </c>
      <c r="Q55" s="140">
        <f t="shared" ref="Q55:Q61" si="25">N55/K55</f>
        <v>0.90163484221894263</v>
      </c>
      <c r="R55" s="304"/>
      <c r="S55" s="141">
        <v>0.25</v>
      </c>
      <c r="T55" s="142">
        <v>0.52538194444444464</v>
      </c>
      <c r="U55" s="143"/>
      <c r="V55" s="165"/>
      <c r="W55" s="98"/>
      <c r="X55" s="68"/>
      <c r="Y55" s="290"/>
      <c r="Z55" s="291"/>
      <c r="AA55" s="167">
        <f t="shared" ref="AA55:AA61" si="26">M55-J55</f>
        <v>-339.35979434464753</v>
      </c>
      <c r="AB55" s="140">
        <f t="shared" ref="AB55:AB61" si="27">M55/J55</f>
        <v>0.90163484221894274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1513</v>
      </c>
      <c r="G56" s="147">
        <f t="shared" ref="G56:G61" si="28">E56*F56</f>
        <v>31349.359999999997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3222.6783578594527</v>
      </c>
      <c r="N56" s="151">
        <f t="shared" si="22"/>
        <v>1074.2261192864842</v>
      </c>
      <c r="O56" s="153">
        <f t="shared" si="23"/>
        <v>0</v>
      </c>
      <c r="P56" s="154">
        <f t="shared" si="24"/>
        <v>-125.77388071351584</v>
      </c>
      <c r="Q56" s="155">
        <f t="shared" si="25"/>
        <v>0.89518843273873683</v>
      </c>
      <c r="R56" s="302">
        <f>Q72</f>
        <v>0.89818824142373055</v>
      </c>
      <c r="S56" s="156">
        <v>0.25</v>
      </c>
      <c r="T56" s="157">
        <v>0.26956018518518521</v>
      </c>
      <c r="U56" s="158"/>
      <c r="V56" s="159">
        <v>28.169115846949531</v>
      </c>
      <c r="W56" s="157"/>
      <c r="X56" s="168"/>
      <c r="Y56" s="305"/>
      <c r="Z56" s="306"/>
      <c r="AA56" s="114">
        <f t="shared" si="26"/>
        <v>-377.32164214054728</v>
      </c>
      <c r="AB56" s="155">
        <f t="shared" si="27"/>
        <v>0.89518843273873683</v>
      </c>
      <c r="AC56" s="307">
        <f>AB72</f>
        <v>0.89818824142373055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1837</v>
      </c>
      <c r="G57" s="102">
        <f t="shared" si="28"/>
        <v>55110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3225.0306743701631</v>
      </c>
      <c r="N57" s="105">
        <f t="shared" si="22"/>
        <v>806.25766859254077</v>
      </c>
      <c r="O57" s="107">
        <f t="shared" si="23"/>
        <v>0</v>
      </c>
      <c r="P57" s="108">
        <f t="shared" si="24"/>
        <v>-93.742331407459233</v>
      </c>
      <c r="Q57" s="109">
        <f t="shared" si="25"/>
        <v>0.89584185399171201</v>
      </c>
      <c r="R57" s="303"/>
      <c r="S57" s="46">
        <v>0.27986111111111112</v>
      </c>
      <c r="T57" s="47">
        <v>0.30358796296296298</v>
      </c>
      <c r="U57" s="110">
        <v>14.833333333333307</v>
      </c>
      <c r="V57" s="111">
        <v>34.176419119339251</v>
      </c>
      <c r="W57" s="112"/>
      <c r="X57" s="13"/>
      <c r="Y57" s="294"/>
      <c r="Z57" s="295"/>
      <c r="AA57" s="116">
        <f t="shared" si="26"/>
        <v>-374.96932562983693</v>
      </c>
      <c r="AB57" s="109">
        <f t="shared" si="27"/>
        <v>0.89584185399171201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1836</v>
      </c>
      <c r="G58" s="102">
        <f t="shared" si="28"/>
        <v>55080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3023.0609859573146</v>
      </c>
      <c r="N58" s="105">
        <f t="shared" si="22"/>
        <v>755.76524648932866</v>
      </c>
      <c r="O58" s="107">
        <f t="shared" si="23"/>
        <v>0</v>
      </c>
      <c r="P58" s="108">
        <f t="shared" si="24"/>
        <v>-69.234753510671339</v>
      </c>
      <c r="Q58" s="109">
        <f t="shared" si="25"/>
        <v>0.91607908665373172</v>
      </c>
      <c r="R58" s="303"/>
      <c r="S58" s="46">
        <v>0.31388888888888894</v>
      </c>
      <c r="T58" s="47">
        <v>0.33918981481481486</v>
      </c>
      <c r="U58" s="110">
        <v>14.833333333333387</v>
      </c>
      <c r="V58" s="111">
        <v>36.439886761039183</v>
      </c>
      <c r="W58" s="112"/>
      <c r="X58" s="13"/>
      <c r="Y58" s="294"/>
      <c r="Z58" s="295"/>
      <c r="AA58" s="116">
        <f t="shared" si="26"/>
        <v>-276.93901404268536</v>
      </c>
      <c r="AB58" s="109">
        <f t="shared" si="27"/>
        <v>0.91607908665373172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2676</v>
      </c>
      <c r="G59" s="102">
        <f t="shared" si="28"/>
        <v>73536.479999999996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3223.8058765915903</v>
      </c>
      <c r="N59" s="105">
        <f t="shared" si="22"/>
        <v>644.76117531831801</v>
      </c>
      <c r="O59" s="107">
        <f t="shared" si="23"/>
        <v>0</v>
      </c>
      <c r="P59" s="108">
        <f t="shared" si="24"/>
        <v>-75.23882468168199</v>
      </c>
      <c r="Q59" s="109">
        <f t="shared" si="25"/>
        <v>0.89550163238655278</v>
      </c>
      <c r="R59" s="303"/>
      <c r="S59" s="46">
        <v>0.34930555555555565</v>
      </c>
      <c r="T59" s="47">
        <v>0.383888888888889</v>
      </c>
      <c r="U59" s="110">
        <v>14.566666666666732</v>
      </c>
      <c r="V59" s="111">
        <v>49.804487660328384</v>
      </c>
      <c r="W59" s="112"/>
      <c r="X59" s="115"/>
      <c r="Y59" s="294"/>
      <c r="Z59" s="295"/>
      <c r="AA59" s="116">
        <f t="shared" si="26"/>
        <v>-376.19412340840972</v>
      </c>
      <c r="AB59" s="109">
        <f t="shared" si="27"/>
        <v>0.89550163238655289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2104</v>
      </c>
      <c r="G60" s="102">
        <f t="shared" si="28"/>
        <v>38250.720000000001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3216.9662807528712</v>
      </c>
      <c r="N60" s="105">
        <f t="shared" si="22"/>
        <v>1072.3220935842903</v>
      </c>
      <c r="O60" s="107">
        <f t="shared" si="23"/>
        <v>0</v>
      </c>
      <c r="P60" s="108">
        <f t="shared" si="24"/>
        <v>-127.67790641570969</v>
      </c>
      <c r="Q60" s="109">
        <f t="shared" si="25"/>
        <v>0.89360174465357523</v>
      </c>
      <c r="R60" s="303"/>
      <c r="S60" s="46">
        <v>0.3937500000000001</v>
      </c>
      <c r="T60" s="47">
        <v>0.42099537037037049</v>
      </c>
      <c r="U60" s="110">
        <v>15</v>
      </c>
      <c r="V60" s="111">
        <v>39.241940692787082</v>
      </c>
      <c r="W60" s="112"/>
      <c r="X60" s="115"/>
      <c r="Y60" s="294"/>
      <c r="Z60" s="295"/>
      <c r="AA60" s="116">
        <f t="shared" si="26"/>
        <v>-383.03371924712883</v>
      </c>
      <c r="AB60" s="109">
        <f t="shared" si="27"/>
        <v>0.89360174465357534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5275</v>
      </c>
      <c r="G61" s="120">
        <f t="shared" si="28"/>
        <v>87881.5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3219.8673667940725</v>
      </c>
      <c r="N61" s="105">
        <f t="shared" si="22"/>
        <v>643.97347335881454</v>
      </c>
      <c r="O61" s="107">
        <f t="shared" si="23"/>
        <v>0</v>
      </c>
      <c r="P61" s="108">
        <f t="shared" si="24"/>
        <v>-76.026526641185455</v>
      </c>
      <c r="Q61" s="109">
        <f t="shared" si="25"/>
        <v>0.89440760188724244</v>
      </c>
      <c r="R61" s="303"/>
      <c r="S61" s="46">
        <v>0.43125000000000013</v>
      </c>
      <c r="T61" s="119">
        <v>0.49950231481481494</v>
      </c>
      <c r="U61" s="110">
        <v>14.766666666666683</v>
      </c>
      <c r="V61" s="111">
        <v>98.295974319939077</v>
      </c>
      <c r="W61" s="112"/>
      <c r="X61" s="49"/>
      <c r="Y61" s="294"/>
      <c r="Z61" s="295"/>
      <c r="AA61" s="116">
        <f t="shared" si="26"/>
        <v>-380.1326332059275</v>
      </c>
      <c r="AB61" s="109">
        <f t="shared" si="27"/>
        <v>0.89440760188724233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3188.5682570542435</v>
      </c>
      <c r="N72" s="137">
        <f>M72/L72</f>
        <v>797.14206426356088</v>
      </c>
      <c r="O72" s="138">
        <f>L72-I72</f>
        <v>0</v>
      </c>
      <c r="P72" s="139">
        <f>N72-K72</f>
        <v>-90.357935736439117</v>
      </c>
      <c r="Q72" s="140">
        <f>N72/K72</f>
        <v>0.89818824142373055</v>
      </c>
      <c r="R72" s="304"/>
      <c r="S72" s="141">
        <v>0.25</v>
      </c>
      <c r="T72" s="142">
        <v>0.49950231481481494</v>
      </c>
      <c r="U72" s="143"/>
      <c r="V72" s="165"/>
      <c r="W72" s="166"/>
      <c r="X72" s="137"/>
      <c r="Y72" s="290"/>
      <c r="Z72" s="291"/>
      <c r="AA72" s="167">
        <f>M72-J72</f>
        <v>-361.43174294575647</v>
      </c>
      <c r="AB72" s="140">
        <f>M72/J72</f>
        <v>0.89818824142373055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1448</v>
      </c>
      <c r="G73" s="147">
        <f t="shared" ref="G73:G75" si="33">E73*F73</f>
        <v>41369.360000000001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3121.6080614337898</v>
      </c>
      <c r="N73" s="151">
        <f>M73/L73</f>
        <v>260.13400511948248</v>
      </c>
      <c r="O73" s="153">
        <f>L73-I73</f>
        <v>0</v>
      </c>
      <c r="P73" s="154">
        <f>N73-K73</f>
        <v>-39.865994880517519</v>
      </c>
      <c r="Q73" s="155">
        <f>N73/K73</f>
        <v>0.86711335039827497</v>
      </c>
      <c r="R73" s="302">
        <f>Q89</f>
        <v>0.89317870393084475</v>
      </c>
      <c r="S73" s="156">
        <v>0.70833333333333337</v>
      </c>
      <c r="T73" s="157">
        <v>0.72765046296296299</v>
      </c>
      <c r="U73" s="158"/>
      <c r="V73" s="159">
        <v>27.831809211850587</v>
      </c>
      <c r="W73" s="157"/>
      <c r="X73" s="168"/>
      <c r="Y73" s="305"/>
      <c r="Z73" s="306"/>
      <c r="AA73" s="114">
        <f>M73-J73</f>
        <v>-478.39193856621023</v>
      </c>
      <c r="AB73" s="155">
        <f>M73/J73</f>
        <v>0.86711335039827497</v>
      </c>
      <c r="AC73" s="307">
        <f>AB89</f>
        <v>0.89317870393084475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541</v>
      </c>
      <c r="G74" s="102">
        <f t="shared" si="33"/>
        <v>9581.11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3262.8272820575417</v>
      </c>
      <c r="N74" s="105">
        <f>M74/L74</f>
        <v>652.56545641150831</v>
      </c>
      <c r="O74" s="107">
        <f>L74-I74</f>
        <v>0</v>
      </c>
      <c r="P74" s="108">
        <f>N74-K74</f>
        <v>-67.434543588491692</v>
      </c>
      <c r="Q74" s="109">
        <f>N74/K74</f>
        <v>0.90634091168265041</v>
      </c>
      <c r="R74" s="303"/>
      <c r="S74" s="46">
        <v>0.73055555555555562</v>
      </c>
      <c r="T74" s="47">
        <v>0.73745370370370378</v>
      </c>
      <c r="U74" s="110">
        <v>5</v>
      </c>
      <c r="V74" s="111">
        <v>9.9484272975462851</v>
      </c>
      <c r="W74" s="112"/>
      <c r="X74" s="13"/>
      <c r="Y74" s="294"/>
      <c r="Z74" s="295"/>
      <c r="AA74" s="116">
        <f>M74-J74</f>
        <v>-337.17271794245835</v>
      </c>
      <c r="AB74" s="109">
        <f>M74/J74</f>
        <v>0.90634091168265041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1158</v>
      </c>
      <c r="G75" s="102">
        <f t="shared" si="33"/>
        <v>21909.360000000001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3261.8946589617922</v>
      </c>
      <c r="N75" s="105">
        <f>M75/L75</f>
        <v>652.37893179235846</v>
      </c>
      <c r="O75" s="107">
        <f>L75-I75</f>
        <v>0</v>
      </c>
      <c r="P75" s="108">
        <f>N75-K75</f>
        <v>-67.621068207641542</v>
      </c>
      <c r="Q75" s="109">
        <f>N75/K75</f>
        <v>0.90608184971160899</v>
      </c>
      <c r="R75" s="303"/>
      <c r="S75" s="46">
        <v>0.74027777777777781</v>
      </c>
      <c r="T75" s="47">
        <v>0.75506944444444446</v>
      </c>
      <c r="U75" s="110">
        <v>5</v>
      </c>
      <c r="V75" s="111">
        <v>21.300503929245327</v>
      </c>
      <c r="W75" s="112"/>
      <c r="X75" s="13"/>
      <c r="Y75" s="294"/>
      <c r="Z75" s="295"/>
      <c r="AA75" s="116">
        <f>M75-J75</f>
        <v>-338.10534103820783</v>
      </c>
      <c r="AB75" s="109">
        <f>M75/J75</f>
        <v>0.90608184971160899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3215.4433341510412</v>
      </c>
      <c r="N89" s="137">
        <f t="shared" ref="N89:N94" si="37">M89/L89</f>
        <v>438.46954556605107</v>
      </c>
      <c r="O89" s="138">
        <f t="shared" ref="O89:O94" si="38">L89-I89</f>
        <v>0</v>
      </c>
      <c r="P89" s="139">
        <f t="shared" ref="P89:P94" si="39">N89-K89</f>
        <v>-52.439545343039867</v>
      </c>
      <c r="Q89" s="140">
        <f t="shared" ref="Q89:Q94" si="40">N89/K89</f>
        <v>0.89317870393084475</v>
      </c>
      <c r="R89" s="304"/>
      <c r="S89" s="141">
        <v>0.70833333333333337</v>
      </c>
      <c r="T89" s="142">
        <v>0.75506944444444446</v>
      </c>
      <c r="U89" s="143"/>
      <c r="V89" s="165"/>
      <c r="W89" s="166"/>
      <c r="X89" s="137"/>
      <c r="Y89" s="290"/>
      <c r="Z89" s="291"/>
      <c r="AA89" s="167">
        <f t="shared" ref="AA89:AA94" si="41">M89-J89</f>
        <v>-384.5566658489588</v>
      </c>
      <c r="AB89" s="140">
        <f t="shared" ref="AB89:AB94" si="42">M89/J89</f>
        <v>0.89317870393084475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525</v>
      </c>
      <c r="G90" s="147">
        <f t="shared" ref="G90:G94" si="43">E90*F90</f>
        <v>12216.75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2745.3677700017515</v>
      </c>
      <c r="N90" s="151">
        <f t="shared" si="37"/>
        <v>549.07355400035033</v>
      </c>
      <c r="O90" s="153">
        <f t="shared" si="38"/>
        <v>0</v>
      </c>
      <c r="P90" s="154">
        <f t="shared" si="39"/>
        <v>-50.926445999649673</v>
      </c>
      <c r="Q90" s="155">
        <f t="shared" si="40"/>
        <v>0.91512259000058382</v>
      </c>
      <c r="R90" s="302">
        <f>Q106</f>
        <v>0.91489049433994474</v>
      </c>
      <c r="S90" s="156">
        <v>0.70833333333333337</v>
      </c>
      <c r="T90" s="157">
        <v>0.71629629629629632</v>
      </c>
      <c r="U90" s="158"/>
      <c r="V90" s="159">
        <v>11.4738725879265</v>
      </c>
      <c r="W90" s="160"/>
      <c r="X90" s="161"/>
      <c r="Y90" s="305"/>
      <c r="Z90" s="306"/>
      <c r="AA90" s="114">
        <f t="shared" si="41"/>
        <v>-254.63222999824848</v>
      </c>
      <c r="AB90" s="155">
        <f t="shared" si="42"/>
        <v>0.91512259000058382</v>
      </c>
      <c r="AC90" s="307">
        <f>AB106</f>
        <v>0.91489049433994474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1394</v>
      </c>
      <c r="G91" s="102">
        <f t="shared" si="43"/>
        <v>34208.76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2745.6099097226474</v>
      </c>
      <c r="N91" s="105">
        <f t="shared" si="37"/>
        <v>686.40247743066186</v>
      </c>
      <c r="O91" s="107">
        <f t="shared" si="38"/>
        <v>0</v>
      </c>
      <c r="P91" s="108">
        <f t="shared" si="39"/>
        <v>-63.597522569338139</v>
      </c>
      <c r="Q91" s="109">
        <f t="shared" si="40"/>
        <v>0.9152033032408825</v>
      </c>
      <c r="R91" s="303"/>
      <c r="S91" s="46">
        <v>0.71944444444444444</v>
      </c>
      <c r="T91" s="47">
        <v>0.74059027777777775</v>
      </c>
      <c r="U91" s="110">
        <v>4.5333333333332959</v>
      </c>
      <c r="V91" s="111">
        <v>30.463176762225864</v>
      </c>
      <c r="W91" s="112"/>
      <c r="X91" s="115"/>
      <c r="Y91" s="294"/>
      <c r="Z91" s="295"/>
      <c r="AA91" s="116">
        <f t="shared" si="41"/>
        <v>-254.39009027735256</v>
      </c>
      <c r="AB91" s="109">
        <f t="shared" si="42"/>
        <v>0.9152033032408825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1395</v>
      </c>
      <c r="G92" s="102">
        <f t="shared" si="43"/>
        <v>33940.35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2744.3237563503781</v>
      </c>
      <c r="N92" s="105">
        <f t="shared" si="37"/>
        <v>686.08093908759452</v>
      </c>
      <c r="O92" s="107">
        <f t="shared" si="38"/>
        <v>0</v>
      </c>
      <c r="P92" s="108">
        <f t="shared" si="39"/>
        <v>-63.919060912405484</v>
      </c>
      <c r="Q92" s="109">
        <f t="shared" si="40"/>
        <v>0.91477458545012602</v>
      </c>
      <c r="R92" s="303"/>
      <c r="S92" s="46">
        <v>0.74444444444444446</v>
      </c>
      <c r="T92" s="47">
        <v>0.76561342592592596</v>
      </c>
      <c r="U92" s="110">
        <v>5.5500000000000682</v>
      </c>
      <c r="V92" s="111">
        <v>30.499316928739844</v>
      </c>
      <c r="W92" s="112"/>
      <c r="X92" s="115"/>
      <c r="Y92" s="294"/>
      <c r="Z92" s="295"/>
      <c r="AA92" s="116">
        <f t="shared" si="41"/>
        <v>-255.67624364962194</v>
      </c>
      <c r="AB92" s="109">
        <f t="shared" si="42"/>
        <v>0.91477458545012602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1578</v>
      </c>
      <c r="G93" s="102">
        <f t="shared" si="43"/>
        <v>35157.840000000004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3018.4921984106254</v>
      </c>
      <c r="N93" s="105">
        <f t="shared" si="37"/>
        <v>603.69843968212513</v>
      </c>
      <c r="O93" s="107">
        <f t="shared" si="38"/>
        <v>0</v>
      </c>
      <c r="P93" s="108">
        <f t="shared" si="39"/>
        <v>-56.301560317874873</v>
      </c>
      <c r="Q93" s="109">
        <f t="shared" si="40"/>
        <v>0.91469460557897742</v>
      </c>
      <c r="R93" s="303"/>
      <c r="S93" s="46">
        <v>0.76875000000000004</v>
      </c>
      <c r="T93" s="47">
        <v>0.79052083333333334</v>
      </c>
      <c r="U93" s="110">
        <v>4.5166666666666799</v>
      </c>
      <c r="V93" s="111">
        <v>31.366653871046399</v>
      </c>
      <c r="W93" s="112"/>
      <c r="X93" s="115"/>
      <c r="Y93" s="294"/>
      <c r="Z93" s="295"/>
      <c r="AA93" s="116">
        <f t="shared" si="41"/>
        <v>-281.50780158937459</v>
      </c>
      <c r="AB93" s="109">
        <f t="shared" si="42"/>
        <v>0.91469460557897742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5311</v>
      </c>
      <c r="G94" s="102">
        <f t="shared" si="43"/>
        <v>95013.790000000008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3018.4980772177346</v>
      </c>
      <c r="N94" s="105">
        <f t="shared" si="37"/>
        <v>754.62451930443365</v>
      </c>
      <c r="O94" s="107">
        <f t="shared" si="38"/>
        <v>0</v>
      </c>
      <c r="P94" s="108">
        <f t="shared" si="39"/>
        <v>-70.375480695566353</v>
      </c>
      <c r="Q94" s="109">
        <f t="shared" si="40"/>
        <v>0.91469638703567713</v>
      </c>
      <c r="R94" s="303"/>
      <c r="S94" s="46">
        <v>0.79375000000000007</v>
      </c>
      <c r="T94" s="47">
        <v>0.86706018518518524</v>
      </c>
      <c r="U94" s="110">
        <v>4.6500000000000874</v>
      </c>
      <c r="V94" s="111">
        <v>105.56905846821714</v>
      </c>
      <c r="W94" s="112"/>
      <c r="X94" s="115"/>
      <c r="Y94" s="294"/>
      <c r="Z94" s="295"/>
      <c r="AA94" s="116">
        <f t="shared" si="41"/>
        <v>-281.50192278226541</v>
      </c>
      <c r="AB94" s="109">
        <f t="shared" si="42"/>
        <v>0.91469638703567713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2854.4583423406275</v>
      </c>
      <c r="N106" s="137">
        <f t="shared" ref="N106:N114" si="48">M106/L106</f>
        <v>648.74053235014253</v>
      </c>
      <c r="O106" s="138">
        <f t="shared" ref="O106:O114" si="49">L106-I106</f>
        <v>0</v>
      </c>
      <c r="P106" s="139">
        <f t="shared" ref="P106:P114" si="50">N106-K106</f>
        <v>-60.350376740766478</v>
      </c>
      <c r="Q106" s="140">
        <f t="shared" ref="Q106:Q114" si="51">N106/K106</f>
        <v>0.91489049433994474</v>
      </c>
      <c r="R106" s="304"/>
      <c r="S106" s="141">
        <v>0.70833333333333337</v>
      </c>
      <c r="T106" s="142">
        <v>0.86706018518518524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-265.5416576593725</v>
      </c>
      <c r="AB106" s="140">
        <f t="shared" ref="AB106:AB114" si="53">M106/J106</f>
        <v>0.91489049433994474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627</v>
      </c>
      <c r="G107" s="147">
        <f t="shared" ref="G107:G114" si="54">E107*F107</f>
        <v>11398.86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2746.3541168696352</v>
      </c>
      <c r="N107" s="151">
        <f t="shared" si="48"/>
        <v>915.45137228987835</v>
      </c>
      <c r="O107" s="153">
        <f t="shared" si="49"/>
        <v>0</v>
      </c>
      <c r="P107" s="154">
        <f t="shared" si="50"/>
        <v>-84.54862771012165</v>
      </c>
      <c r="Q107" s="155">
        <f t="shared" si="51"/>
        <v>0.91545137228987838</v>
      </c>
      <c r="R107" s="302">
        <f>Q123</f>
        <v>0.90489084583943913</v>
      </c>
      <c r="S107" s="156">
        <v>0.73124999999999996</v>
      </c>
      <c r="T107" s="157">
        <v>0.74075231481481474</v>
      </c>
      <c r="U107" s="158"/>
      <c r="V107" s="159">
        <v>13.69816068835298</v>
      </c>
      <c r="W107" s="160"/>
      <c r="X107" s="161"/>
      <c r="Y107" s="305"/>
      <c r="Z107" s="306"/>
      <c r="AA107" s="114">
        <f t="shared" si="52"/>
        <v>-253.64588313036484</v>
      </c>
      <c r="AB107" s="155">
        <f t="shared" si="53"/>
        <v>0.91545137228987838</v>
      </c>
      <c r="AC107" s="307">
        <f>AB123</f>
        <v>0.90489084583943913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404</v>
      </c>
      <c r="G108" s="102">
        <f t="shared" si="54"/>
        <v>7344.72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3223.724616994491</v>
      </c>
      <c r="N108" s="105">
        <f t="shared" si="48"/>
        <v>1074.5748723314971</v>
      </c>
      <c r="O108" s="107">
        <f t="shared" si="49"/>
        <v>0</v>
      </c>
      <c r="P108" s="108">
        <f t="shared" si="50"/>
        <v>-125.42512766850291</v>
      </c>
      <c r="Q108" s="109">
        <f t="shared" si="51"/>
        <v>0.89547906027624757</v>
      </c>
      <c r="R108" s="303"/>
      <c r="S108" s="46">
        <v>0.75069444444444433</v>
      </c>
      <c r="T108" s="47">
        <v>0.75591435185185174</v>
      </c>
      <c r="U108" s="110">
        <v>15</v>
      </c>
      <c r="V108" s="111">
        <v>7.5192526905723049</v>
      </c>
      <c r="W108" s="112"/>
      <c r="X108" s="115"/>
      <c r="Y108" s="294"/>
      <c r="Z108" s="295"/>
      <c r="AA108" s="116">
        <f t="shared" si="52"/>
        <v>-376.27538300550896</v>
      </c>
      <c r="AB108" s="109">
        <f t="shared" si="53"/>
        <v>0.89547906027624746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2223</v>
      </c>
      <c r="G109" s="102">
        <f t="shared" si="54"/>
        <v>31188.69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2748.4401003867824</v>
      </c>
      <c r="N109" s="105">
        <f t="shared" si="48"/>
        <v>916.14670012892748</v>
      </c>
      <c r="O109" s="107">
        <f t="shared" si="49"/>
        <v>0</v>
      </c>
      <c r="P109" s="108">
        <f t="shared" si="50"/>
        <v>-83.853299871072522</v>
      </c>
      <c r="Q109" s="109">
        <f t="shared" si="51"/>
        <v>0.91614670012892752</v>
      </c>
      <c r="R109" s="303"/>
      <c r="S109" s="46">
        <v>0.76597222222222205</v>
      </c>
      <c r="T109" s="47">
        <v>0.7996643518518517</v>
      </c>
      <c r="U109" s="110">
        <v>15</v>
      </c>
      <c r="V109" s="111">
        <v>48.529345784625143</v>
      </c>
      <c r="W109" s="112"/>
      <c r="X109" s="115"/>
      <c r="Y109" s="294"/>
      <c r="Z109" s="295"/>
      <c r="AA109" s="116">
        <f t="shared" si="52"/>
        <v>-251.55989961321757</v>
      </c>
      <c r="AB109" s="109">
        <f t="shared" si="53"/>
        <v>0.91614670012892752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2746</v>
      </c>
      <c r="G110" s="102">
        <f t="shared" si="54"/>
        <v>39212.879999999997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3226.0403308296868</v>
      </c>
      <c r="N110" s="105">
        <f t="shared" si="48"/>
        <v>1075.3467769432289</v>
      </c>
      <c r="O110" s="107">
        <f t="shared" si="49"/>
        <v>0</v>
      </c>
      <c r="P110" s="108">
        <f t="shared" si="50"/>
        <v>-124.65322305677114</v>
      </c>
      <c r="Q110" s="109">
        <f t="shared" si="51"/>
        <v>0.89612231411935739</v>
      </c>
      <c r="R110" s="303"/>
      <c r="S110" s="46">
        <v>0.80972222222222201</v>
      </c>
      <c r="T110" s="47">
        <v>0.84518518518518493</v>
      </c>
      <c r="U110" s="110">
        <v>15</v>
      </c>
      <c r="V110" s="111">
        <v>51.071897156854924</v>
      </c>
      <c r="W110" s="112"/>
      <c r="X110" s="115"/>
      <c r="Y110" s="294"/>
      <c r="Z110" s="295"/>
      <c r="AA110" s="116">
        <f t="shared" si="52"/>
        <v>-373.95966917031319</v>
      </c>
      <c r="AB110" s="109">
        <f t="shared" si="53"/>
        <v>0.8961223141193575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1372</v>
      </c>
      <c r="G111" s="102">
        <f t="shared" si="54"/>
        <v>24942.959999999999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2746.3541168696352</v>
      </c>
      <c r="N111" s="105">
        <f t="shared" si="48"/>
        <v>915.45137228987835</v>
      </c>
      <c r="O111" s="107">
        <f t="shared" si="49"/>
        <v>0</v>
      </c>
      <c r="P111" s="108">
        <f t="shared" si="50"/>
        <v>-84.54862771012165</v>
      </c>
      <c r="Q111" s="109">
        <f t="shared" si="51"/>
        <v>0.91545137228987838</v>
      </c>
      <c r="R111" s="303"/>
      <c r="S111" s="46">
        <v>0.85555555555555529</v>
      </c>
      <c r="T111" s="47">
        <v>0.87636574074074047</v>
      </c>
      <c r="U111" s="110">
        <v>14.933333333333323</v>
      </c>
      <c r="V111" s="111">
        <v>29.974284632249262</v>
      </c>
      <c r="W111" s="112"/>
      <c r="X111" s="115"/>
      <c r="Y111" s="294"/>
      <c r="Z111" s="295"/>
      <c r="AA111" s="116">
        <f t="shared" si="52"/>
        <v>-253.64588313036484</v>
      </c>
      <c r="AB111" s="109">
        <f t="shared" si="53"/>
        <v>0.91545137228987838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881</v>
      </c>
      <c r="G112" s="120">
        <f t="shared" si="54"/>
        <v>16016.58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3223.7246169944906</v>
      </c>
      <c r="N112" s="105">
        <f t="shared" si="48"/>
        <v>1074.5748723314969</v>
      </c>
      <c r="O112" s="107">
        <f t="shared" si="49"/>
        <v>0</v>
      </c>
      <c r="P112" s="108">
        <f t="shared" si="50"/>
        <v>-125.42512766850314</v>
      </c>
      <c r="Q112" s="109">
        <f t="shared" si="51"/>
        <v>0.89547906027624735</v>
      </c>
      <c r="R112" s="303"/>
      <c r="S112" s="46">
        <v>0.88611111111111085</v>
      </c>
      <c r="T112" s="119">
        <v>0.8974884259259257</v>
      </c>
      <c r="U112" s="110">
        <v>15</v>
      </c>
      <c r="V112" s="111">
        <v>16.397182228698519</v>
      </c>
      <c r="W112" s="112"/>
      <c r="X112" s="115"/>
      <c r="Y112" s="294"/>
      <c r="Z112" s="295"/>
      <c r="AA112" s="116">
        <f t="shared" si="52"/>
        <v>-376.27538300550941</v>
      </c>
      <c r="AB112" s="109">
        <f t="shared" si="53"/>
        <v>0.89547906027624735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5740</v>
      </c>
      <c r="G113" s="120">
        <f t="shared" si="54"/>
        <v>80532.2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2748.4401003867824</v>
      </c>
      <c r="N113" s="105">
        <f t="shared" si="48"/>
        <v>916.14670012892748</v>
      </c>
      <c r="O113" s="122">
        <f t="shared" si="49"/>
        <v>0</v>
      </c>
      <c r="P113" s="123">
        <f t="shared" si="50"/>
        <v>-83.853299871072522</v>
      </c>
      <c r="Q113" s="124">
        <f t="shared" si="51"/>
        <v>0.91614670012892752</v>
      </c>
      <c r="R113" s="303"/>
      <c r="S113" s="46">
        <v>0.90763888888888855</v>
      </c>
      <c r="T113" s="119">
        <v>0.99465277777777739</v>
      </c>
      <c r="U113" s="110">
        <v>14.6166666666665</v>
      </c>
      <c r="V113" s="111">
        <v>125.30744255679187</v>
      </c>
      <c r="W113" s="112"/>
      <c r="X113" s="115"/>
      <c r="Y113" s="294"/>
      <c r="Z113" s="295"/>
      <c r="AA113" s="116">
        <f t="shared" si="52"/>
        <v>-251.55989961321757</v>
      </c>
      <c r="AB113" s="109">
        <f t="shared" si="53"/>
        <v>0.91614670012892752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7294</v>
      </c>
      <c r="G114" s="120">
        <f t="shared" si="54"/>
        <v>104158.31999999999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3226.0403308296868</v>
      </c>
      <c r="N114" s="105">
        <f t="shared" si="48"/>
        <v>1075.3467769432289</v>
      </c>
      <c r="O114" s="122">
        <f t="shared" si="49"/>
        <v>0</v>
      </c>
      <c r="P114" s="123">
        <f t="shared" si="50"/>
        <v>-124.65322305677114</v>
      </c>
      <c r="Q114" s="124">
        <f t="shared" si="51"/>
        <v>0.89612231411935739</v>
      </c>
      <c r="R114" s="303"/>
      <c r="S114" s="46">
        <v>1.0048611111111108</v>
      </c>
      <c r="T114" s="119">
        <v>1.0990624999999996</v>
      </c>
      <c r="U114" s="110">
        <v>14.70000000000006</v>
      </c>
      <c r="V114" s="111">
        <v>135.658564407174</v>
      </c>
      <c r="W114" s="112"/>
      <c r="X114" s="115"/>
      <c r="Y114" s="294"/>
      <c r="Z114" s="295"/>
      <c r="AA114" s="116">
        <f t="shared" si="52"/>
        <v>-373.95966917031319</v>
      </c>
      <c r="AB114" s="109">
        <f t="shared" si="53"/>
        <v>0.8961223141193575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2986.1397912701491</v>
      </c>
      <c r="N123" s="137">
        <f t="shared" ref="N123:N135" si="59">M123/L123</f>
        <v>995.37993042338303</v>
      </c>
      <c r="O123" s="138">
        <f t="shared" ref="O123:O135" si="60">L123-I123</f>
        <v>0</v>
      </c>
      <c r="P123" s="139">
        <f t="shared" ref="P123:P135" si="61">N123-K123</f>
        <v>-104.62006957661697</v>
      </c>
      <c r="Q123" s="140">
        <f t="shared" ref="Q123:Q135" si="62">N123/K123</f>
        <v>0.90489084583943913</v>
      </c>
      <c r="R123" s="304"/>
      <c r="S123" s="141">
        <v>0.73124999999999996</v>
      </c>
      <c r="T123" s="142">
        <v>1.0990624999999996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-313.86020872985091</v>
      </c>
      <c r="AB123" s="140">
        <f t="shared" ref="AB123:AB135" si="64">M123/J123</f>
        <v>0.90489084583943913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473</v>
      </c>
      <c r="G124" s="147">
        <f t="shared" ref="G124:G135" si="65">E124*F124</f>
        <v>11839.19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3222.8287436999608</v>
      </c>
      <c r="N124" s="151">
        <f t="shared" si="59"/>
        <v>644.56574873999216</v>
      </c>
      <c r="O124" s="153">
        <f t="shared" si="60"/>
        <v>0</v>
      </c>
      <c r="P124" s="154">
        <f t="shared" si="61"/>
        <v>-75.434251260007841</v>
      </c>
      <c r="Q124" s="155">
        <f t="shared" si="62"/>
        <v>0.89523020658332242</v>
      </c>
      <c r="R124" s="302">
        <f>Q140</f>
        <v>0.89509153215624793</v>
      </c>
      <c r="S124" s="156">
        <v>0.74097222222222225</v>
      </c>
      <c r="T124" s="157">
        <v>0.74708333333333332</v>
      </c>
      <c r="U124" s="158"/>
      <c r="V124" s="159">
        <v>8.8059286598699043</v>
      </c>
      <c r="W124" s="157"/>
      <c r="X124" s="168"/>
      <c r="Y124" s="305"/>
      <c r="Z124" s="306"/>
      <c r="AA124" s="170">
        <f t="shared" si="63"/>
        <v>-377.1712563000392</v>
      </c>
      <c r="AB124" s="155">
        <f t="shared" si="64"/>
        <v>0.89523020658332242</v>
      </c>
      <c r="AC124" s="307">
        <f>AB140</f>
        <v>0.89509153215624793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462</v>
      </c>
      <c r="G125" s="102">
        <f t="shared" si="65"/>
        <v>7715.4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3224.4838854278296</v>
      </c>
      <c r="N125" s="105">
        <f t="shared" si="59"/>
        <v>1074.8279618092765</v>
      </c>
      <c r="O125" s="107">
        <f t="shared" si="60"/>
        <v>0</v>
      </c>
      <c r="P125" s="108">
        <f t="shared" si="61"/>
        <v>-125.17203819072347</v>
      </c>
      <c r="Q125" s="109">
        <f t="shared" si="62"/>
        <v>0.89568996817439706</v>
      </c>
      <c r="R125" s="303"/>
      <c r="S125" s="46">
        <v>0.75694444444444442</v>
      </c>
      <c r="T125" s="47">
        <v>0.76290509259259254</v>
      </c>
      <c r="U125" s="110">
        <v>15</v>
      </c>
      <c r="V125" s="111">
        <v>8.5967246185576975</v>
      </c>
      <c r="W125" s="112"/>
      <c r="X125" s="13"/>
      <c r="Y125" s="294"/>
      <c r="Z125" s="295"/>
      <c r="AA125" s="171">
        <f t="shared" si="63"/>
        <v>-375.51611457217041</v>
      </c>
      <c r="AB125" s="109">
        <f t="shared" si="64"/>
        <v>0.89568996817439706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700</v>
      </c>
      <c r="G126" s="102">
        <f t="shared" si="65"/>
        <v>21000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3217.4400309830339</v>
      </c>
      <c r="N126" s="105">
        <f t="shared" si="59"/>
        <v>804.36000774575848</v>
      </c>
      <c r="O126" s="107">
        <f t="shared" si="60"/>
        <v>0</v>
      </c>
      <c r="P126" s="108">
        <f t="shared" si="61"/>
        <v>-95.63999225424152</v>
      </c>
      <c r="Q126" s="109">
        <f t="shared" si="62"/>
        <v>0.89373334193973164</v>
      </c>
      <c r="R126" s="303"/>
      <c r="S126" s="46">
        <v>0.77291666666666659</v>
      </c>
      <c r="T126" s="47">
        <v>0.78197916666666656</v>
      </c>
      <c r="U126" s="110">
        <v>15</v>
      </c>
      <c r="V126" s="111">
        <v>13.053856356467231</v>
      </c>
      <c r="W126" s="112"/>
      <c r="X126" s="13"/>
      <c r="Y126" s="294"/>
      <c r="Z126" s="295"/>
      <c r="AA126" s="171">
        <f t="shared" si="63"/>
        <v>-382.55996901696608</v>
      </c>
      <c r="AB126" s="109">
        <f t="shared" si="64"/>
        <v>0.89373334193973164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676</v>
      </c>
      <c r="G127" s="102">
        <f t="shared" si="65"/>
        <v>16778.32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3223.1131506730567</v>
      </c>
      <c r="N127" s="105">
        <f t="shared" si="59"/>
        <v>644.62263013461131</v>
      </c>
      <c r="O127" s="107">
        <f t="shared" si="60"/>
        <v>0</v>
      </c>
      <c r="P127" s="108">
        <f t="shared" si="61"/>
        <v>-75.377369865388687</v>
      </c>
      <c r="Q127" s="109">
        <f t="shared" si="62"/>
        <v>0.8953092085202935</v>
      </c>
      <c r="R127" s="303"/>
      <c r="S127" s="46">
        <v>0.79236111111111096</v>
      </c>
      <c r="T127" s="47">
        <v>0.80109953703703685</v>
      </c>
      <c r="U127" s="110">
        <v>14.949999999999939</v>
      </c>
      <c r="V127" s="111">
        <v>12.584106763837994</v>
      </c>
      <c r="W127" s="112"/>
      <c r="X127" s="13"/>
      <c r="Y127" s="294"/>
      <c r="Z127" s="295"/>
      <c r="AA127" s="171">
        <f t="shared" si="63"/>
        <v>-376.88684932694332</v>
      </c>
      <c r="AB127" s="109">
        <f t="shared" si="64"/>
        <v>0.8953092085202935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1016</v>
      </c>
      <c r="G128" s="102">
        <f t="shared" si="65"/>
        <v>18470.88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3223.2834114390848</v>
      </c>
      <c r="N128" s="105">
        <f t="shared" si="59"/>
        <v>1074.4278038130283</v>
      </c>
      <c r="O128" s="107">
        <f t="shared" si="60"/>
        <v>0</v>
      </c>
      <c r="P128" s="108">
        <f t="shared" si="61"/>
        <v>-125.57219618697172</v>
      </c>
      <c r="Q128" s="109">
        <f t="shared" si="62"/>
        <v>0.89535650317752358</v>
      </c>
      <c r="R128" s="303"/>
      <c r="S128" s="46">
        <v>0.81111111111111089</v>
      </c>
      <c r="T128" s="47">
        <v>0.82423611111111095</v>
      </c>
      <c r="U128" s="110">
        <v>15</v>
      </c>
      <c r="V128" s="111">
        <v>18.912392184832257</v>
      </c>
      <c r="W128" s="112"/>
      <c r="X128" s="115"/>
      <c r="Y128" s="294"/>
      <c r="Z128" s="295"/>
      <c r="AA128" s="171">
        <f t="shared" si="63"/>
        <v>-376.71658856091517</v>
      </c>
      <c r="AB128" s="109">
        <f t="shared" si="64"/>
        <v>0.89535650317752358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2252</v>
      </c>
      <c r="G129" s="120">
        <f t="shared" si="65"/>
        <v>37518.32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3222.8278723519916</v>
      </c>
      <c r="N129" s="105">
        <f t="shared" si="59"/>
        <v>644.56557447039836</v>
      </c>
      <c r="O129" s="107">
        <f t="shared" si="60"/>
        <v>0</v>
      </c>
      <c r="P129" s="108">
        <f t="shared" si="61"/>
        <v>-75.43442552960164</v>
      </c>
      <c r="Q129" s="109">
        <f t="shared" si="62"/>
        <v>0.89522996454221992</v>
      </c>
      <c r="R129" s="303"/>
      <c r="S129" s="46">
        <v>0.83402777777777748</v>
      </c>
      <c r="T129" s="119">
        <v>0.86313657407407374</v>
      </c>
      <c r="U129" s="110">
        <v>15</v>
      </c>
      <c r="V129" s="111">
        <v>41.925912692752846</v>
      </c>
      <c r="W129" s="112"/>
      <c r="X129" s="49"/>
      <c r="Y129" s="294"/>
      <c r="Z129" s="295"/>
      <c r="AA129" s="171">
        <f t="shared" si="63"/>
        <v>-377.17212764800843</v>
      </c>
      <c r="AB129" s="109">
        <f t="shared" si="64"/>
        <v>0.89522996454221992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1032</v>
      </c>
      <c r="G130" s="120">
        <f t="shared" si="65"/>
        <v>25830.960000000003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3222.8287436999608</v>
      </c>
      <c r="N130" s="105">
        <f t="shared" si="59"/>
        <v>644.56574873999216</v>
      </c>
      <c r="O130" s="122">
        <f t="shared" si="60"/>
        <v>0</v>
      </c>
      <c r="P130" s="123">
        <f t="shared" si="61"/>
        <v>-75.434251260007841</v>
      </c>
      <c r="Q130" s="124">
        <f t="shared" si="62"/>
        <v>0.89523020658332242</v>
      </c>
      <c r="R130" s="303"/>
      <c r="S130" s="46">
        <v>0.87291666666666634</v>
      </c>
      <c r="T130" s="119">
        <v>0.88624999999999965</v>
      </c>
      <c r="U130" s="110">
        <v>15</v>
      </c>
      <c r="V130" s="111">
        <v>19.212935257897971</v>
      </c>
      <c r="W130" s="112"/>
      <c r="X130" s="115"/>
      <c r="Y130" s="294"/>
      <c r="Z130" s="295"/>
      <c r="AA130" s="171">
        <f t="shared" si="63"/>
        <v>-377.1712563000392</v>
      </c>
      <c r="AB130" s="109">
        <f t="shared" si="64"/>
        <v>0.89523020658332242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974</v>
      </c>
      <c r="G131" s="120">
        <f t="shared" si="65"/>
        <v>16265.8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3224.48388542783</v>
      </c>
      <c r="N131" s="105">
        <f t="shared" si="59"/>
        <v>1074.8279618092768</v>
      </c>
      <c r="O131" s="122">
        <f t="shared" si="60"/>
        <v>0</v>
      </c>
      <c r="P131" s="123">
        <f t="shared" si="61"/>
        <v>-125.17203819072324</v>
      </c>
      <c r="Q131" s="124">
        <f t="shared" si="62"/>
        <v>0.89568996817439728</v>
      </c>
      <c r="R131" s="303"/>
      <c r="S131" s="46">
        <v>0.89652777777777737</v>
      </c>
      <c r="T131" s="119">
        <v>0.90910879629629593</v>
      </c>
      <c r="U131" s="110">
        <v>14.799999999999915</v>
      </c>
      <c r="V131" s="111">
        <v>18.123830689340252</v>
      </c>
      <c r="W131" s="112"/>
      <c r="X131" s="115"/>
      <c r="Y131" s="294"/>
      <c r="Z131" s="295"/>
      <c r="AA131" s="171">
        <f t="shared" si="63"/>
        <v>-375.51611457216995</v>
      </c>
      <c r="AB131" s="109">
        <f t="shared" si="64"/>
        <v>0.89568996817439728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1685</v>
      </c>
      <c r="G132" s="120">
        <f t="shared" si="65"/>
        <v>50550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3217.4400309830339</v>
      </c>
      <c r="N132" s="105">
        <f t="shared" si="59"/>
        <v>804.36000774575848</v>
      </c>
      <c r="O132" s="122">
        <f t="shared" si="60"/>
        <v>0</v>
      </c>
      <c r="P132" s="123">
        <f t="shared" si="61"/>
        <v>-95.63999225424152</v>
      </c>
      <c r="Q132" s="124">
        <f t="shared" si="62"/>
        <v>0.89373334193973164</v>
      </c>
      <c r="R132" s="303"/>
      <c r="S132" s="46">
        <v>0.91944444444444395</v>
      </c>
      <c r="T132" s="119">
        <v>0.94126157407407363</v>
      </c>
      <c r="U132" s="110">
        <v>14.883333333333155</v>
      </c>
      <c r="V132" s="111">
        <v>31.422497086638973</v>
      </c>
      <c r="W132" s="125"/>
      <c r="X132" s="126"/>
      <c r="Y132" s="294"/>
      <c r="Z132" s="295"/>
      <c r="AA132" s="171">
        <f t="shared" si="63"/>
        <v>-382.55996901696608</v>
      </c>
      <c r="AB132" s="109">
        <f t="shared" si="64"/>
        <v>0.89373334193973164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1593</v>
      </c>
      <c r="G133" s="120">
        <f t="shared" si="65"/>
        <v>39538.26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3223.1131506730571</v>
      </c>
      <c r="N133" s="105">
        <f t="shared" si="59"/>
        <v>644.62263013461143</v>
      </c>
      <c r="O133" s="122">
        <f t="shared" si="60"/>
        <v>0</v>
      </c>
      <c r="P133" s="123">
        <f t="shared" si="61"/>
        <v>-75.377369865388573</v>
      </c>
      <c r="Q133" s="124">
        <f t="shared" si="62"/>
        <v>0.89530920852029361</v>
      </c>
      <c r="R133" s="303"/>
      <c r="S133" s="46">
        <v>0.9513888888888884</v>
      </c>
      <c r="T133" s="119">
        <v>0.97197916666666617</v>
      </c>
      <c r="U133" s="110">
        <v>14.583333333333268</v>
      </c>
      <c r="V133" s="111">
        <v>29.654559282239532</v>
      </c>
      <c r="W133" s="125"/>
      <c r="X133" s="126"/>
      <c r="Y133" s="294"/>
      <c r="Z133" s="295"/>
      <c r="AA133" s="171">
        <f t="shared" si="63"/>
        <v>-376.88684932694287</v>
      </c>
      <c r="AB133" s="109">
        <f t="shared" si="64"/>
        <v>0.89530920852029361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2564</v>
      </c>
      <c r="G134" s="120">
        <f t="shared" si="65"/>
        <v>46613.52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3223.2834114390844</v>
      </c>
      <c r="N134" s="105">
        <f t="shared" si="59"/>
        <v>1074.427803813028</v>
      </c>
      <c r="O134" s="122">
        <f t="shared" si="60"/>
        <v>0</v>
      </c>
      <c r="P134" s="123">
        <f t="shared" si="61"/>
        <v>-125.57219618697195</v>
      </c>
      <c r="Q134" s="124">
        <f t="shared" si="62"/>
        <v>0.89535650317752336</v>
      </c>
      <c r="R134" s="303"/>
      <c r="S134" s="46">
        <v>0.98194444444444395</v>
      </c>
      <c r="T134" s="119">
        <v>1.015081018518518</v>
      </c>
      <c r="U134" s="110">
        <v>15</v>
      </c>
      <c r="V134" s="111">
        <v>47.727729883769598</v>
      </c>
      <c r="W134" s="125"/>
      <c r="X134" s="126"/>
      <c r="Y134" s="294"/>
      <c r="Z134" s="295"/>
      <c r="AA134" s="171">
        <f t="shared" si="63"/>
        <v>-376.71658856091562</v>
      </c>
      <c r="AB134" s="109">
        <f t="shared" si="64"/>
        <v>0.89535650317752347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5813</v>
      </c>
      <c r="G135" s="120">
        <f t="shared" si="65"/>
        <v>96844.58</v>
      </c>
      <c r="H135" s="26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3222.8278723519911</v>
      </c>
      <c r="N135" s="105">
        <f t="shared" si="59"/>
        <v>644.56557447039825</v>
      </c>
      <c r="O135" s="122">
        <f t="shared" si="60"/>
        <v>0</v>
      </c>
      <c r="P135" s="123">
        <f t="shared" si="61"/>
        <v>-75.434425529601754</v>
      </c>
      <c r="Q135" s="124">
        <f t="shared" si="62"/>
        <v>0.89522996454221981</v>
      </c>
      <c r="R135" s="303"/>
      <c r="S135" s="46">
        <v>1.0249999999999997</v>
      </c>
      <c r="T135" s="119">
        <v>1.1001504629629626</v>
      </c>
      <c r="U135" s="110">
        <v>15</v>
      </c>
      <c r="V135" s="111">
        <v>108.22172756792732</v>
      </c>
      <c r="W135" s="125"/>
      <c r="X135" s="126"/>
      <c r="Y135" s="294"/>
      <c r="Z135" s="295"/>
      <c r="AA135" s="171">
        <f t="shared" si="63"/>
        <v>-377.17212764800888</v>
      </c>
      <c r="AB135" s="109">
        <f t="shared" si="64"/>
        <v>0.8952299645422197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3222.3295157624925</v>
      </c>
      <c r="N140" s="137">
        <f>M140/L140</f>
        <v>773.35908378299814</v>
      </c>
      <c r="O140" s="138">
        <f>L140-I140</f>
        <v>0</v>
      </c>
      <c r="P140" s="139">
        <f>N140-K140</f>
        <v>-90.640916217001745</v>
      </c>
      <c r="Q140" s="140">
        <f>N140/K140</f>
        <v>0.89509153215624793</v>
      </c>
      <c r="R140" s="304"/>
      <c r="S140" s="141">
        <v>0.74097222222222225</v>
      </c>
      <c r="T140" s="142">
        <v>1.1001504629629626</v>
      </c>
      <c r="U140" s="143"/>
      <c r="V140" s="165"/>
      <c r="W140" s="166"/>
      <c r="X140" s="137"/>
      <c r="Y140" s="290"/>
      <c r="Z140" s="291"/>
      <c r="AA140" s="173">
        <f>M140-J140</f>
        <v>-377.67048423750748</v>
      </c>
      <c r="AB140" s="140">
        <f>M140/J140</f>
        <v>0.89509153215624793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75" priority="1" operator="greaterThan">
      <formula>0</formula>
    </cfRule>
  </conditionalFormatting>
  <conditionalFormatting sqref="P5:P140 AA5:AA140">
    <cfRule type="cellIs" dxfId="274" priority="4" operator="lessThan">
      <formula>0</formula>
    </cfRule>
  </conditionalFormatting>
  <conditionalFormatting sqref="Q5:Q140 AB5:AB140">
    <cfRule type="cellIs" dxfId="273" priority="2" operator="greaterThan">
      <formula>1</formula>
    </cfRule>
    <cfRule type="cellIs" dxfId="272" priority="3" operator="lessThan">
      <formula>0.8</formula>
    </cfRule>
  </conditionalFormatting>
  <conditionalFormatting sqref="AC5:AC6 R5:R140 AC73:AC78">
    <cfRule type="cellIs" dxfId="271" priority="5" operator="lessThan">
      <formula>0.8</formula>
    </cfRule>
  </conditionalFormatting>
  <conditionalFormatting sqref="AC12:AC20">
    <cfRule type="cellIs" dxfId="270" priority="12" operator="lessThan">
      <formula>0.8</formula>
    </cfRule>
  </conditionalFormatting>
  <conditionalFormatting sqref="AC22">
    <cfRule type="cellIs" dxfId="269" priority="11" operator="lessThan">
      <formula>0.8</formula>
    </cfRule>
  </conditionalFormatting>
  <conditionalFormatting sqref="AC39">
    <cfRule type="cellIs" dxfId="268" priority="7" operator="lessThan">
      <formula>0.8</formula>
    </cfRule>
  </conditionalFormatting>
  <conditionalFormatting sqref="AC56:AC61">
    <cfRule type="cellIs" dxfId="267" priority="6" operator="lessThan">
      <formula>0.8</formula>
    </cfRule>
  </conditionalFormatting>
  <conditionalFormatting sqref="AC90">
    <cfRule type="cellIs" dxfId="266" priority="10" operator="lessThan">
      <formula>0.8</formula>
    </cfRule>
  </conditionalFormatting>
  <conditionalFormatting sqref="AC107">
    <cfRule type="cellIs" dxfId="265" priority="9" operator="lessThan">
      <formula>0.8</formula>
    </cfRule>
  </conditionalFormatting>
  <conditionalFormatting sqref="AC124:AC129">
    <cfRule type="cellIs" dxfId="264" priority="8" operator="lessThan">
      <formula>0.8</formula>
    </cfRule>
  </conditionalFormatting>
  <dataValidations count="1">
    <dataValidation type="list" allowBlank="1" showInputMessage="1" showErrorMessage="1" sqref="Y5:Z140" xr:uid="{CC221612-5912-45A0-88D2-B1342BF5435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922B-1CFC-4EF2-A50C-DFA725ADBCF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T47" sqref="T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81547</v>
      </c>
      <c r="E1" s="87" t="s">
        <v>3</v>
      </c>
      <c r="F1" s="88">
        <f>SUM(G5:G140)</f>
        <v>3636440.8200000008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46246</v>
      </c>
      <c r="B2" s="348"/>
      <c r="C2" s="91" t="s">
        <v>40</v>
      </c>
      <c r="D2" s="92">
        <f>AVERAGE(N21,N38,N55,N72,N89,N106,N123,N140)</f>
        <v>201.37080030640701</v>
      </c>
      <c r="E2" s="92" t="s">
        <v>91</v>
      </c>
      <c r="F2" s="93">
        <f>F1/D1</f>
        <v>44.593189449029403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3861</v>
      </c>
      <c r="G5" s="147">
        <f t="shared" ref="G5:G8" si="0">E5*F5</f>
        <v>76061.7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1082.4872881768486</v>
      </c>
      <c r="N5" s="151">
        <f>M5/L5</f>
        <v>83.268252936680653</v>
      </c>
      <c r="O5" s="153">
        <f>L5-I5</f>
        <v>0</v>
      </c>
      <c r="P5" s="154">
        <f>N5-K5</f>
        <v>-9.0394393710116532</v>
      </c>
      <c r="Q5" s="155">
        <f>N5/K5</f>
        <v>0.90207274014737371</v>
      </c>
      <c r="R5" s="302">
        <f>Q21</f>
        <v>0.90210751170928027</v>
      </c>
      <c r="S5" s="156">
        <v>0.20833333333333334</v>
      </c>
      <c r="T5" s="157">
        <v>0.35694444444444445</v>
      </c>
      <c r="U5" s="158"/>
      <c r="V5" s="159">
        <v>214.00713202846694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-117.51271182315145</v>
      </c>
      <c r="AF5" s="131">
        <f>M5/J5</f>
        <v>0.90207274014737382</v>
      </c>
      <c r="AG5" s="381">
        <f>AF21</f>
        <v>0.90210751170928039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4036</v>
      </c>
      <c r="G6" s="102">
        <f t="shared" si="0"/>
        <v>227751.48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1805.354821944836</v>
      </c>
      <c r="N6" s="105">
        <f>M6/L6</f>
        <v>75.223117581034828</v>
      </c>
      <c r="O6" s="107">
        <f>L6-I6</f>
        <v>0</v>
      </c>
      <c r="P6" s="108">
        <f>N6-K6</f>
        <v>-8.110215752298501</v>
      </c>
      <c r="Q6" s="109">
        <f>N6/K6</f>
        <v>0.90267741097241794</v>
      </c>
      <c r="R6" s="303"/>
      <c r="S6" s="46">
        <v>0.36041666666666666</v>
      </c>
      <c r="T6" s="47">
        <v>0.45356481481481481</v>
      </c>
      <c r="U6" s="110">
        <v>4.9999999999999822</v>
      </c>
      <c r="V6" s="111">
        <v>134.13429706805823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-194.64517805516402</v>
      </c>
      <c r="AF6" s="109">
        <f>M6/J6</f>
        <v>0.90267741097241794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852</v>
      </c>
      <c r="G7" s="102">
        <f t="shared" si="0"/>
        <v>65902.2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1803.8216040393488</v>
      </c>
      <c r="N7" s="105">
        <f>M7/L7</f>
        <v>72.152864161573959</v>
      </c>
      <c r="O7" s="107">
        <f>L7-I7</f>
        <v>0</v>
      </c>
      <c r="P7" s="108">
        <f>N7-K7</f>
        <v>-7.8471358384260412</v>
      </c>
      <c r="Q7" s="109">
        <f>N7/K7</f>
        <v>0.90191080201967444</v>
      </c>
      <c r="R7" s="303"/>
      <c r="S7" s="46">
        <v>0.45694444444444443</v>
      </c>
      <c r="T7" s="47">
        <v>0.47662037037037036</v>
      </c>
      <c r="U7" s="110">
        <v>4.8666666666666547</v>
      </c>
      <c r="V7" s="111">
        <v>28.339831325628616</v>
      </c>
      <c r="W7" s="112">
        <v>0.47662037037037036</v>
      </c>
      <c r="X7" s="115">
        <v>0.51597222222222217</v>
      </c>
      <c r="Y7" s="12"/>
      <c r="Z7" s="197"/>
      <c r="AA7" s="294"/>
      <c r="AB7" s="295"/>
      <c r="AC7" s="12">
        <v>1</v>
      </c>
      <c r="AD7" s="197"/>
      <c r="AE7" s="116">
        <f>M7-J7</f>
        <v>-196.17839596065119</v>
      </c>
      <c r="AF7" s="109">
        <f>M7/J7</f>
        <v>0.90191080201967444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4776</v>
      </c>
      <c r="G8" s="102">
        <f t="shared" si="0"/>
        <v>284267.52000000002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1803.5103701457856</v>
      </c>
      <c r="N8" s="105">
        <f>M8/L8</f>
        <v>75.146265422741067</v>
      </c>
      <c r="O8" s="107">
        <f>L8-I8</f>
        <v>0</v>
      </c>
      <c r="P8" s="108">
        <f>N8-K8</f>
        <v>-8.1870679105922619</v>
      </c>
      <c r="Q8" s="109">
        <f>N8/K8</f>
        <v>0.90175518507289287</v>
      </c>
      <c r="R8" s="303"/>
      <c r="S8" s="46">
        <v>0.51597222222222217</v>
      </c>
      <c r="T8" s="47">
        <v>0.62630787037037028</v>
      </c>
      <c r="U8" s="110">
        <v>56.6666666666666</v>
      </c>
      <c r="V8" s="111">
        <v>158.89013156982077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-196.4896298542144</v>
      </c>
      <c r="AF8" s="109">
        <f>M8/J8</f>
        <v>0.90175518507289276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1623.7935210767048</v>
      </c>
      <c r="N21" s="137">
        <f t="shared" ref="N21:N27" si="5">M21/L21</f>
        <v>75.525280050079289</v>
      </c>
      <c r="O21" s="138">
        <f t="shared" ref="O21:O27" si="6">L21-I21</f>
        <v>0</v>
      </c>
      <c r="P21" s="139">
        <f t="shared" ref="P21:P27" si="7">N21-K21</f>
        <v>-8.1956501824788575</v>
      </c>
      <c r="Q21" s="140">
        <f t="shared" ref="Q21:Q27" si="8">N21/K21</f>
        <v>0.90210751170928027</v>
      </c>
      <c r="R21" s="304"/>
      <c r="S21" s="141">
        <v>0.20833333333333334</v>
      </c>
      <c r="T21" s="142">
        <v>0.62630787037037028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7" si="9">M21-J21</f>
        <v>-176.20647892329521</v>
      </c>
      <c r="AF21" s="140">
        <f t="shared" ref="AF21:AF27" si="10">M21/J21</f>
        <v>0.90210751170928039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2339</v>
      </c>
      <c r="G22" s="147">
        <f t="shared" ref="G22:G27" si="11">E22*F22</f>
        <v>85256.55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1892.6483422374968</v>
      </c>
      <c r="N22" s="151">
        <f t="shared" si="5"/>
        <v>94.632417111874844</v>
      </c>
      <c r="O22" s="153">
        <f t="shared" si="6"/>
        <v>0</v>
      </c>
      <c r="P22" s="154">
        <f t="shared" si="7"/>
        <v>-10.367582888125156</v>
      </c>
      <c r="Q22" s="155">
        <f t="shared" si="8"/>
        <v>0.90126111535118902</v>
      </c>
      <c r="R22" s="302">
        <f>Q38</f>
        <v>0.90288466737946216</v>
      </c>
      <c r="S22" s="156">
        <v>0.20833333333333334</v>
      </c>
      <c r="T22" s="157">
        <v>0.25982638888888887</v>
      </c>
      <c r="U22" s="158"/>
      <c r="V22" s="159">
        <v>74.150066268564956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-207.35165776250324</v>
      </c>
      <c r="AF22" s="155">
        <f t="shared" si="10"/>
        <v>0.90126111535118891</v>
      </c>
      <c r="AG22" s="374">
        <f>AF38</f>
        <v>0.9109461376239214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1529</v>
      </c>
      <c r="G23" s="102">
        <f t="shared" si="11"/>
        <v>53193.909999999996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1808.7279954925195</v>
      </c>
      <c r="N23" s="105">
        <f t="shared" si="5"/>
        <v>164.42981777204724</v>
      </c>
      <c r="O23" s="107">
        <f t="shared" si="6"/>
        <v>0</v>
      </c>
      <c r="P23" s="108">
        <f t="shared" si="7"/>
        <v>-17.388364046134569</v>
      </c>
      <c r="Q23" s="109">
        <f t="shared" si="8"/>
        <v>0.90436399774625986</v>
      </c>
      <c r="R23" s="303"/>
      <c r="S23" s="46">
        <v>0.26319444444444445</v>
      </c>
      <c r="T23" s="47">
        <v>0.29841435185185183</v>
      </c>
      <c r="U23" s="110">
        <v>4.8500000000000387</v>
      </c>
      <c r="V23" s="111">
        <v>50.720727621081053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-191.27200450748046</v>
      </c>
      <c r="AF23" s="109">
        <f t="shared" si="10"/>
        <v>0.90436399774625975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1312</v>
      </c>
      <c r="G24" s="102">
        <f t="shared" si="11"/>
        <v>67489.279999999999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1806.1709154418083</v>
      </c>
      <c r="N24" s="105">
        <f t="shared" si="5"/>
        <v>95.061627128516236</v>
      </c>
      <c r="O24" s="107">
        <f t="shared" si="6"/>
        <v>0</v>
      </c>
      <c r="P24" s="108">
        <f t="shared" si="7"/>
        <v>-10.2015307662206</v>
      </c>
      <c r="Q24" s="109">
        <f t="shared" si="8"/>
        <v>0.90308545772090432</v>
      </c>
      <c r="R24" s="303"/>
      <c r="S24" s="46">
        <v>0.30138888888888887</v>
      </c>
      <c r="T24" s="47">
        <v>0.33165509259259257</v>
      </c>
      <c r="U24" s="110">
        <v>5</v>
      </c>
      <c r="V24" s="111">
        <v>43.58391519151678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-193.82908455819165</v>
      </c>
      <c r="AF24" s="109">
        <f t="shared" si="10"/>
        <v>0.90308545772090421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2011</v>
      </c>
      <c r="G25" s="102">
        <f t="shared" si="11"/>
        <v>87036.08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1623.3449246155492</v>
      </c>
      <c r="N25" s="105">
        <f t="shared" si="5"/>
        <v>77.3021392674071</v>
      </c>
      <c r="O25" s="107">
        <f t="shared" si="6"/>
        <v>0</v>
      </c>
      <c r="P25" s="108">
        <f t="shared" si="7"/>
        <v>-8.4121464468786087</v>
      </c>
      <c r="Q25" s="109">
        <f t="shared" si="8"/>
        <v>0.90185829145308294</v>
      </c>
      <c r="R25" s="303"/>
      <c r="S25" s="46">
        <v>0.33541666666666664</v>
      </c>
      <c r="T25" s="47">
        <v>0.38702546296296292</v>
      </c>
      <c r="U25" s="110">
        <v>5.4166666666666607</v>
      </c>
      <c r="V25" s="111">
        <v>74.328011361217932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-176.65507538445081</v>
      </c>
      <c r="AF25" s="109">
        <f t="shared" si="10"/>
        <v>0.90185829145308283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2844</v>
      </c>
      <c r="G26" s="102">
        <f t="shared" si="11"/>
        <v>173739.96000000002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1802.3796932755727</v>
      </c>
      <c r="N26" s="105">
        <f t="shared" si="5"/>
        <v>90.118984663778633</v>
      </c>
      <c r="O26" s="107">
        <f t="shared" si="6"/>
        <v>0</v>
      </c>
      <c r="P26" s="108">
        <f t="shared" si="7"/>
        <v>-9.8810153362213669</v>
      </c>
      <c r="Q26" s="109">
        <f t="shared" si="8"/>
        <v>0.90118984663778634</v>
      </c>
      <c r="R26" s="303"/>
      <c r="S26" s="46">
        <v>0.39097222222222217</v>
      </c>
      <c r="T26" s="47">
        <v>0.45671296296296293</v>
      </c>
      <c r="U26" s="110">
        <v>5.6833333333333158</v>
      </c>
      <c r="V26" s="111">
        <v>94.674834962152559</v>
      </c>
      <c r="W26" s="112">
        <v>0.45671296296296293</v>
      </c>
      <c r="X26" s="115">
        <v>0.4951388888888888</v>
      </c>
      <c r="Y26" s="12"/>
      <c r="Z26" s="197"/>
      <c r="AA26" s="294"/>
      <c r="AB26" s="295"/>
      <c r="AC26" s="12">
        <v>2</v>
      </c>
      <c r="AD26" s="197"/>
      <c r="AE26" s="116">
        <f t="shared" si="9"/>
        <v>-197.62030672442734</v>
      </c>
      <c r="AF26" s="109">
        <f t="shared" si="10"/>
        <v>0.90118984663778634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2192</v>
      </c>
      <c r="G27" s="120">
        <f t="shared" si="11"/>
        <v>65694.239999999991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0.4951388888888888</v>
      </c>
      <c r="T27" s="119">
        <v>0.52990740740740727</v>
      </c>
      <c r="U27" s="110">
        <v>55.333333333333243</v>
      </c>
      <c r="V27" s="111">
        <v>50.071676977706197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1926.6510810745938</v>
      </c>
      <c r="N38" s="137">
        <f t="shared" ref="N38:N43" si="16">M38/L38</f>
        <v>102.30005740219083</v>
      </c>
      <c r="O38" s="138">
        <f t="shared" ref="O38:O43" si="17">L38-I38</f>
        <v>0.1666666666666643</v>
      </c>
      <c r="P38" s="139">
        <f t="shared" ref="P38:P43" si="18">N38-K38</f>
        <v>-11.003514026380586</v>
      </c>
      <c r="Q38" s="140">
        <f t="shared" ref="Q38:Q43" si="19">N38/K38</f>
        <v>0.90288466737946216</v>
      </c>
      <c r="R38" s="304"/>
      <c r="S38" s="141">
        <v>0.20833333333333334</v>
      </c>
      <c r="T38" s="142">
        <v>0.52990740740740727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-188.34891892540622</v>
      </c>
      <c r="AF38" s="140">
        <f t="shared" ref="AF38:AF43" si="21">M38/J38</f>
        <v>0.9109461376239214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2866</v>
      </c>
      <c r="G39" s="147">
        <f t="shared" ref="G39:G43" si="22">E39*F39</f>
        <v>154076.16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1802.3482139012251</v>
      </c>
      <c r="N39" s="151">
        <f t="shared" si="16"/>
        <v>90.117410695061253</v>
      </c>
      <c r="O39" s="153">
        <f t="shared" si="17"/>
        <v>0</v>
      </c>
      <c r="P39" s="154">
        <f t="shared" si="18"/>
        <v>-9.8825893049387474</v>
      </c>
      <c r="Q39" s="155">
        <f t="shared" si="19"/>
        <v>0.90117410695061251</v>
      </c>
      <c r="R39" s="302">
        <f>Q55</f>
        <v>0.90135698521599394</v>
      </c>
      <c r="S39" s="156">
        <v>0.20833333333333334</v>
      </c>
      <c r="T39" s="157">
        <v>0.27458333333333335</v>
      </c>
      <c r="U39" s="158"/>
      <c r="V39" s="159">
        <v>95.408866429749736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-197.65178609877489</v>
      </c>
      <c r="AF39" s="155">
        <f t="shared" si="21"/>
        <v>0.90117410695061251</v>
      </c>
      <c r="AG39" s="307">
        <f>AF55</f>
        <v>0.90135698521599383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2711</v>
      </c>
      <c r="G40" s="102">
        <f t="shared" si="22"/>
        <v>193972.05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1802.2138067243454</v>
      </c>
      <c r="N40" s="105">
        <f t="shared" si="16"/>
        <v>81.918809396561159</v>
      </c>
      <c r="O40" s="107">
        <f t="shared" si="17"/>
        <v>0</v>
      </c>
      <c r="P40" s="108">
        <f t="shared" si="18"/>
        <v>-8.9902815125297479</v>
      </c>
      <c r="Q40" s="109">
        <f t="shared" si="19"/>
        <v>0.90110690336217281</v>
      </c>
      <c r="R40" s="303"/>
      <c r="S40" s="46">
        <v>0.27847222222222223</v>
      </c>
      <c r="T40" s="47">
        <v>0.34114583333333337</v>
      </c>
      <c r="U40" s="110">
        <v>5.5999999999999961</v>
      </c>
      <c r="V40" s="111">
        <v>90.255661893771844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-197.78619327565457</v>
      </c>
      <c r="AF40" s="109">
        <f t="shared" si="21"/>
        <v>0.9011069033621727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2160</v>
      </c>
      <c r="G41" s="102">
        <f t="shared" si="22"/>
        <v>138067.20000000001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1803.5665741879889</v>
      </c>
      <c r="N41" s="105">
        <f t="shared" si="16"/>
        <v>75.148607257832865</v>
      </c>
      <c r="O41" s="107">
        <f t="shared" si="17"/>
        <v>0</v>
      </c>
      <c r="P41" s="108">
        <f t="shared" si="18"/>
        <v>-8.184726075500464</v>
      </c>
      <c r="Q41" s="109">
        <f t="shared" si="19"/>
        <v>0.90178328709399447</v>
      </c>
      <c r="R41" s="303"/>
      <c r="S41" s="46">
        <v>0.34444444444444444</v>
      </c>
      <c r="T41" s="47">
        <v>0.3943402777777778</v>
      </c>
      <c r="U41" s="110">
        <v>4.7499999999999432</v>
      </c>
      <c r="V41" s="111">
        <v>71.857619150182572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-196.43342581201114</v>
      </c>
      <c r="AF41" s="109">
        <f t="shared" si="21"/>
        <v>0.90178328709399447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2651</v>
      </c>
      <c r="G42" s="102">
        <f t="shared" si="22"/>
        <v>157840.54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1802.3796769384901</v>
      </c>
      <c r="N42" s="105">
        <f t="shared" si="16"/>
        <v>78.364333779934356</v>
      </c>
      <c r="O42" s="107">
        <f t="shared" si="17"/>
        <v>0</v>
      </c>
      <c r="P42" s="108">
        <f t="shared" si="18"/>
        <v>-8.5921879591960817</v>
      </c>
      <c r="Q42" s="109">
        <f t="shared" si="19"/>
        <v>0.90118983846924505</v>
      </c>
      <c r="R42" s="303"/>
      <c r="S42" s="46">
        <v>0.39791666666666664</v>
      </c>
      <c r="T42" s="47">
        <v>0.4591898148148148</v>
      </c>
      <c r="U42" s="110">
        <v>5.1499999999999257</v>
      </c>
      <c r="V42" s="111">
        <v>88.249996399303754</v>
      </c>
      <c r="W42" s="112">
        <v>0.4591898148148148</v>
      </c>
      <c r="X42" s="115">
        <v>0.49722222222222218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-197.62032306150991</v>
      </c>
      <c r="AF42" s="109">
        <f t="shared" si="21"/>
        <v>0.90118983846924505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3478</v>
      </c>
      <c r="G43" s="102">
        <f t="shared" si="22"/>
        <v>204054.26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1803.0615804078905</v>
      </c>
      <c r="N43" s="105">
        <f t="shared" si="16"/>
        <v>78.393981756864804</v>
      </c>
      <c r="O43" s="107">
        <f t="shared" si="17"/>
        <v>0</v>
      </c>
      <c r="P43" s="108">
        <f t="shared" si="18"/>
        <v>-8.5625399822656334</v>
      </c>
      <c r="Q43" s="109">
        <f t="shared" si="19"/>
        <v>0.90153079020394522</v>
      </c>
      <c r="R43" s="303"/>
      <c r="S43" s="46">
        <v>0.49722222222222218</v>
      </c>
      <c r="T43" s="47">
        <v>0.57759259259259255</v>
      </c>
      <c r="U43" s="110">
        <v>54.766666666666623</v>
      </c>
      <c r="V43" s="111">
        <v>115.73647970070562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-196.93841959210954</v>
      </c>
      <c r="AF43" s="109">
        <f t="shared" si="21"/>
        <v>0.90153079020394522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1802.7139704319877</v>
      </c>
      <c r="N55" s="137">
        <f t="shared" ref="N55:N63" si="26">M55/L55</f>
        <v>80.478302251428033</v>
      </c>
      <c r="O55" s="138">
        <f t="shared" ref="O55:O63" si="27">L55-I55</f>
        <v>0</v>
      </c>
      <c r="P55" s="139">
        <f t="shared" ref="P55:P63" si="28">N55-K55</f>
        <v>-8.8074120342862585</v>
      </c>
      <c r="Q55" s="140">
        <f t="shared" ref="Q55:Q63" si="29">N55/K55</f>
        <v>0.90135698521599394</v>
      </c>
      <c r="R55" s="304"/>
      <c r="S55" s="141">
        <v>0.20833333333333334</v>
      </c>
      <c r="T55" s="142">
        <v>0.57759259259259255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-197.28602956801228</v>
      </c>
      <c r="AF55" s="140">
        <f t="shared" ref="AF55:AF63" si="31">M55/J55</f>
        <v>0.90135698521599383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2083</v>
      </c>
      <c r="G56" s="147">
        <f t="shared" ref="G56:G63" si="32">E56*F56</f>
        <v>60115.38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3192.7087377304611</v>
      </c>
      <c r="N56" s="151">
        <f t="shared" si="26"/>
        <v>168.03730198581374</v>
      </c>
      <c r="O56" s="153">
        <f t="shared" si="27"/>
        <v>0</v>
      </c>
      <c r="P56" s="154">
        <f t="shared" si="28"/>
        <v>-21.436382224712588</v>
      </c>
      <c r="Q56" s="155">
        <f t="shared" si="29"/>
        <v>0.88686353825846131</v>
      </c>
      <c r="R56" s="302">
        <f>Q72</f>
        <v>0.8996932065025931</v>
      </c>
      <c r="S56" s="156">
        <v>0.20833333333333334</v>
      </c>
      <c r="T56" s="157">
        <v>0.23550925925925928</v>
      </c>
      <c r="U56" s="158"/>
      <c r="V56" s="159">
        <v>39.145443655108394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-407.29126226953895</v>
      </c>
      <c r="AF56" s="155">
        <f t="shared" si="31"/>
        <v>0.88686353825846143</v>
      </c>
      <c r="AG56" s="307">
        <f>AF72</f>
        <v>0.8996932065025931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2573</v>
      </c>
      <c r="G57" s="102">
        <f t="shared" si="32"/>
        <v>92344.97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3190.8309823780723</v>
      </c>
      <c r="N57" s="105">
        <f t="shared" si="26"/>
        <v>167.93847275674065</v>
      </c>
      <c r="O57" s="107">
        <f t="shared" si="27"/>
        <v>0</v>
      </c>
      <c r="P57" s="108">
        <f t="shared" si="28"/>
        <v>-21.535211453785678</v>
      </c>
      <c r="Q57" s="109">
        <f t="shared" si="29"/>
        <v>0.8863419395494645</v>
      </c>
      <c r="R57" s="303"/>
      <c r="S57" s="46">
        <v>0.23958333333333334</v>
      </c>
      <c r="T57" s="47">
        <v>0.27317129629629633</v>
      </c>
      <c r="U57" s="110">
        <v>5.8666666666666512</v>
      </c>
      <c r="V57" s="111">
        <v>48.382380907227869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-409.16901762192765</v>
      </c>
      <c r="AF57" s="109">
        <f t="shared" si="31"/>
        <v>0.8863419395494645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2252</v>
      </c>
      <c r="G58" s="102">
        <f t="shared" si="32"/>
        <v>82715.959999999992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3195.1704638008232</v>
      </c>
      <c r="N58" s="105">
        <f t="shared" si="26"/>
        <v>152.15097446670586</v>
      </c>
      <c r="O58" s="107">
        <f t="shared" si="27"/>
        <v>0</v>
      </c>
      <c r="P58" s="108">
        <f t="shared" si="28"/>
        <v>-19.277596961865555</v>
      </c>
      <c r="Q58" s="109">
        <f t="shared" si="29"/>
        <v>0.88754735105578431</v>
      </c>
      <c r="R58" s="303"/>
      <c r="S58" s="46">
        <v>0.27638888888888891</v>
      </c>
      <c r="T58" s="47">
        <v>0.30575231481481485</v>
      </c>
      <c r="U58" s="110">
        <v>4.6333333333333115</v>
      </c>
      <c r="V58" s="111">
        <v>42.288823563819392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-404.8295361991768</v>
      </c>
      <c r="AF58" s="109">
        <f t="shared" si="31"/>
        <v>0.88754735105578419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1484</v>
      </c>
      <c r="G59" s="102">
        <f t="shared" si="32"/>
        <v>65236.639999999999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3268.077004051147</v>
      </c>
      <c r="N59" s="105">
        <f t="shared" si="26"/>
        <v>136.1698751687978</v>
      </c>
      <c r="O59" s="107">
        <f t="shared" si="27"/>
        <v>0</v>
      </c>
      <c r="P59" s="108">
        <f t="shared" si="28"/>
        <v>-13.830124831202198</v>
      </c>
      <c r="Q59" s="109">
        <f t="shared" si="29"/>
        <v>0.90779916779198533</v>
      </c>
      <c r="R59" s="303"/>
      <c r="S59" s="46">
        <v>0.30972222222222223</v>
      </c>
      <c r="T59" s="47">
        <v>0.32863425925925926</v>
      </c>
      <c r="U59" s="110">
        <v>5.7166666666666277</v>
      </c>
      <c r="V59" s="111">
        <v>27.245380047540177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-331.92299594885299</v>
      </c>
      <c r="AF59" s="199">
        <f t="shared" si="31"/>
        <v>0.90779916779198533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1151</v>
      </c>
      <c r="G60" s="102">
        <f t="shared" si="32"/>
        <v>54016.43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3266.6642866123489</v>
      </c>
      <c r="N60" s="105">
        <f t="shared" si="26"/>
        <v>136.11101194218119</v>
      </c>
      <c r="O60" s="107">
        <f t="shared" si="27"/>
        <v>0</v>
      </c>
      <c r="P60" s="108">
        <f t="shared" si="28"/>
        <v>-13.888988057818807</v>
      </c>
      <c r="Q60" s="109">
        <f t="shared" si="29"/>
        <v>0.90740674628120799</v>
      </c>
      <c r="R60" s="303"/>
      <c r="S60" s="46">
        <v>0.33263888888888887</v>
      </c>
      <c r="T60" s="47">
        <v>0.3473148148148148</v>
      </c>
      <c r="U60" s="110">
        <v>5.7666666666666355</v>
      </c>
      <c r="V60" s="111">
        <v>21.140831729488113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-333.33571338765114</v>
      </c>
      <c r="AF60" s="199">
        <f t="shared" si="31"/>
        <v>0.90740674628120799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3240</v>
      </c>
      <c r="G61" s="120">
        <f t="shared" si="32"/>
        <v>119005.2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3261.8967104351827</v>
      </c>
      <c r="N61" s="105">
        <f t="shared" si="26"/>
        <v>163.09483552175914</v>
      </c>
      <c r="O61" s="107">
        <f t="shared" si="27"/>
        <v>0</v>
      </c>
      <c r="P61" s="108">
        <f t="shared" si="28"/>
        <v>-16.905164478240863</v>
      </c>
      <c r="Q61" s="109">
        <f t="shared" si="29"/>
        <v>0.90608241956532853</v>
      </c>
      <c r="R61" s="303"/>
      <c r="S61" s="46">
        <v>0.35069444444444442</v>
      </c>
      <c r="T61" s="119">
        <v>0.39207175925925924</v>
      </c>
      <c r="U61" s="110">
        <v>4.8666666666666547</v>
      </c>
      <c r="V61" s="111">
        <v>59.597227397817974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-338.10328956481726</v>
      </c>
      <c r="AF61" s="199">
        <f t="shared" si="31"/>
        <v>0.90608241956532853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4551</v>
      </c>
      <c r="G62" s="120">
        <f t="shared" si="32"/>
        <v>175122.47999999998</v>
      </c>
      <c r="H62" s="61"/>
      <c r="I62" s="103">
        <v>20</v>
      </c>
      <c r="J62" s="104">
        <v>3600</v>
      </c>
      <c r="K62" s="105">
        <f t="shared" si="34"/>
        <v>180</v>
      </c>
      <c r="L62" s="106">
        <v>20</v>
      </c>
      <c r="M62" s="104">
        <f t="shared" si="33"/>
        <v>3268.6841222106405</v>
      </c>
      <c r="N62" s="105">
        <f t="shared" si="26"/>
        <v>163.43420611053202</v>
      </c>
      <c r="O62" s="122">
        <f t="shared" si="27"/>
        <v>0</v>
      </c>
      <c r="P62" s="123">
        <f t="shared" si="28"/>
        <v>-16.565793889467983</v>
      </c>
      <c r="Q62" s="124">
        <f t="shared" si="29"/>
        <v>0.90796781172517782</v>
      </c>
      <c r="R62" s="303"/>
      <c r="S62" s="46">
        <v>0.39583333333333331</v>
      </c>
      <c r="T62" s="119">
        <v>0.45384259259259258</v>
      </c>
      <c r="U62" s="110">
        <v>5.4166666666666607</v>
      </c>
      <c r="V62" s="111">
        <v>83.538203690152557</v>
      </c>
      <c r="W62" s="112">
        <v>0.45384259259259258</v>
      </c>
      <c r="X62" s="115">
        <v>0.49166666666666664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-331.31587778935955</v>
      </c>
      <c r="AF62" s="199">
        <f t="shared" si="31"/>
        <v>0.90796781172517793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6341</v>
      </c>
      <c r="G63" s="120">
        <f t="shared" si="32"/>
        <v>239689.8</v>
      </c>
      <c r="H63" s="61"/>
      <c r="I63" s="103">
        <v>21</v>
      </c>
      <c r="J63" s="104">
        <v>3600</v>
      </c>
      <c r="K63" s="105">
        <f t="shared" si="34"/>
        <v>171.42857142857142</v>
      </c>
      <c r="L63" s="106">
        <v>21</v>
      </c>
      <c r="M63" s="104">
        <f t="shared" si="33"/>
        <v>3267.1320400560039</v>
      </c>
      <c r="N63" s="105">
        <f t="shared" si="26"/>
        <v>155.57771619314303</v>
      </c>
      <c r="O63" s="122">
        <f t="shared" si="27"/>
        <v>0</v>
      </c>
      <c r="P63" s="123">
        <f t="shared" si="28"/>
        <v>-15.850855235428384</v>
      </c>
      <c r="Q63" s="124">
        <f t="shared" si="29"/>
        <v>0.90753667779333447</v>
      </c>
      <c r="R63" s="303"/>
      <c r="S63" s="46">
        <v>0.49166666666666664</v>
      </c>
      <c r="T63" s="119">
        <v>0.57253472222222224</v>
      </c>
      <c r="U63" s="110">
        <v>55</v>
      </c>
      <c r="V63" s="111">
        <v>116.45075721931285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0"/>
        <v>-332.86795994399608</v>
      </c>
      <c r="AF63" s="199">
        <f t="shared" si="31"/>
        <v>0.90753667779333447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3238.895543409335</v>
      </c>
      <c r="N72" s="137">
        <f>M72/L72</f>
        <v>154.23312111473024</v>
      </c>
      <c r="O72" s="138">
        <f>L72-I72</f>
        <v>0</v>
      </c>
      <c r="P72" s="139">
        <f>N72-K72</f>
        <v>-17.195450313841178</v>
      </c>
      <c r="Q72" s="140">
        <f>N72/K72</f>
        <v>0.8996932065025931</v>
      </c>
      <c r="R72" s="304"/>
      <c r="S72" s="141">
        <v>0.20833333333333334</v>
      </c>
      <c r="T72" s="142">
        <v>0.57253472222222224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-361.104456590665</v>
      </c>
      <c r="AF72" s="140">
        <f>M72/J72</f>
        <v>0.8996932065025931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2014</v>
      </c>
      <c r="G73" s="120">
        <f t="shared" ref="G73:G75" si="38">E73*F73</f>
        <v>47429.700000000004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2257.8293326791172</v>
      </c>
      <c r="N73" s="105">
        <f>M73/L73</f>
        <v>376.30488877985289</v>
      </c>
      <c r="O73" s="107">
        <f>L73-I73</f>
        <v>0</v>
      </c>
      <c r="P73" s="108">
        <f>N73-K73</f>
        <v>-40.361777886813798</v>
      </c>
      <c r="Q73" s="109">
        <f>N73/K73</f>
        <v>0.90313173307164685</v>
      </c>
      <c r="R73" s="302">
        <f>Q89</f>
        <v>0.85210952904930048</v>
      </c>
      <c r="S73" s="46">
        <v>0.37013888888888885</v>
      </c>
      <c r="T73" s="119">
        <v>0.4073032407407407</v>
      </c>
      <c r="U73" s="110">
        <v>5.6166666666666121</v>
      </c>
      <c r="V73" s="111">
        <v>53.52043143872725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-242.17066732088279</v>
      </c>
      <c r="AF73" s="155">
        <f>M73/J73</f>
        <v>0.90313173307164685</v>
      </c>
      <c r="AG73" s="307">
        <f>AF89</f>
        <v>0.90536637461488201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717</v>
      </c>
      <c r="G74" s="120">
        <f t="shared" si="38"/>
        <v>19394.850000000002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2962.9510775921863</v>
      </c>
      <c r="N74" s="105">
        <f>M74/L74</f>
        <v>493.82517959869773</v>
      </c>
      <c r="O74" s="122">
        <f>L74-I74</f>
        <v>1</v>
      </c>
      <c r="P74" s="123">
        <f>N74-K74</f>
        <v>-160.77482040130229</v>
      </c>
      <c r="Q74" s="124">
        <f>N74/K74</f>
        <v>0.75439226947555404</v>
      </c>
      <c r="R74" s="303"/>
      <c r="S74" s="46">
        <v>0.41111111111111104</v>
      </c>
      <c r="T74" s="119">
        <v>0.42119212962962954</v>
      </c>
      <c r="U74" s="110">
        <v>5.4833333333332845</v>
      </c>
      <c r="V74" s="111">
        <v>14.519308241484632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-310.04892240781373</v>
      </c>
      <c r="AF74" s="109">
        <f>M74/J74</f>
        <v>0.90527072337066494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872</v>
      </c>
      <c r="G75" s="120">
        <f t="shared" si="38"/>
        <v>23587.600000000002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2969.1638144949197</v>
      </c>
      <c r="N75" s="105">
        <f>M75/L75</f>
        <v>593.8327628989839</v>
      </c>
      <c r="O75" s="122">
        <f>L75-I75</f>
        <v>0</v>
      </c>
      <c r="P75" s="123">
        <f>N75-K75</f>
        <v>-60.767237101016121</v>
      </c>
      <c r="Q75" s="124">
        <f>N75/K75</f>
        <v>0.90716890146499218</v>
      </c>
      <c r="R75" s="303"/>
      <c r="S75" s="46">
        <v>0.42430555555555549</v>
      </c>
      <c r="T75" s="119">
        <v>0.43653935185185178</v>
      </c>
      <c r="U75" s="110">
        <v>5</v>
      </c>
      <c r="V75" s="111">
        <v>17.621122736503537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-303.83618550508027</v>
      </c>
      <c r="AF75" s="109">
        <f>M75/J75</f>
        <v>0.90716890146499229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2729.9814082554076</v>
      </c>
      <c r="N89" s="137">
        <f>M89/L89</f>
        <v>481.76142498624836</v>
      </c>
      <c r="O89" s="138">
        <f>L89-I89</f>
        <v>0.33333333333333393</v>
      </c>
      <c r="P89" s="139">
        <f>N89-K89</f>
        <v>-83.613575013751756</v>
      </c>
      <c r="Q89" s="140">
        <f>N89/K89</f>
        <v>0.85210952904930048</v>
      </c>
      <c r="R89" s="304"/>
      <c r="S89" s="141">
        <v>0.20833333333333334</v>
      </c>
      <c r="T89" s="142">
        <v>0.43653935185185178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-285.3519250779259</v>
      </c>
      <c r="AF89" s="140">
        <f>M89/J89</f>
        <v>0.90536637461488201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2224</v>
      </c>
      <c r="G90" s="147">
        <f t="shared" ref="G90:G91" si="42">E90*F90</f>
        <v>34494.239999999998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3249.5506607932116</v>
      </c>
      <c r="N90" s="151">
        <f>M90/L90</f>
        <v>541.59177679886864</v>
      </c>
      <c r="O90" s="153">
        <f>L90-I90</f>
        <v>0</v>
      </c>
      <c r="P90" s="154">
        <f>N90-K90</f>
        <v>-58.408223201131364</v>
      </c>
      <c r="Q90" s="155">
        <f>N90/K90</f>
        <v>0.90265296133144768</v>
      </c>
      <c r="R90" s="302">
        <f>Q106</f>
        <v>0.90275249171385075</v>
      </c>
      <c r="S90" s="156">
        <v>0.25</v>
      </c>
      <c r="T90" s="157">
        <v>0.27850694444444446</v>
      </c>
      <c r="U90" s="158"/>
      <c r="V90" s="159">
        <v>41.064138993120807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-350.44933920678841</v>
      </c>
      <c r="AF90" s="155">
        <f>M90/J90</f>
        <v>0.90265296133144768</v>
      </c>
      <c r="AG90" s="307">
        <f>AF106</f>
        <v>0.90275249171385075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2248</v>
      </c>
      <c r="G91" s="102">
        <f t="shared" si="42"/>
        <v>33742.479999999996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3250.2672795465137</v>
      </c>
      <c r="N91" s="105">
        <f>M91/L91</f>
        <v>541.71121325775232</v>
      </c>
      <c r="O91" s="107">
        <f>L91-I91</f>
        <v>0</v>
      </c>
      <c r="P91" s="108">
        <f>N91-K91</f>
        <v>-58.28878674224768</v>
      </c>
      <c r="Q91" s="109">
        <f>N91/K91</f>
        <v>0.90285202209625381</v>
      </c>
      <c r="R91" s="303"/>
      <c r="S91" s="46">
        <v>0.28263888888888888</v>
      </c>
      <c r="T91" s="47">
        <v>0.31144675925925924</v>
      </c>
      <c r="U91" s="110">
        <v>5.9499999999999709</v>
      </c>
      <c r="V91" s="111">
        <v>41.498125661474475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-349.73272045348631</v>
      </c>
      <c r="AF91" s="109">
        <f>M91/J91</f>
        <v>0.90285202209625381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3249.9089701698626</v>
      </c>
      <c r="N106" s="137">
        <f>M106/L106</f>
        <v>541.65149502831048</v>
      </c>
      <c r="O106" s="138">
        <f>L106-I106</f>
        <v>0</v>
      </c>
      <c r="P106" s="139">
        <f>N106-K106</f>
        <v>-58.348504971689522</v>
      </c>
      <c r="Q106" s="140">
        <f>N106/K106</f>
        <v>0.90275249171385075</v>
      </c>
      <c r="R106" s="304"/>
      <c r="S106" s="141">
        <v>0.25</v>
      </c>
      <c r="T106" s="142">
        <v>0.31144675925925924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-350.09102983013736</v>
      </c>
      <c r="AF106" s="140">
        <f>M106/J106</f>
        <v>0.90275249171385075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1619</v>
      </c>
      <c r="G107" s="147">
        <f t="shared" ref="G107:G109" si="46">E107*F107</f>
        <v>94177.23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1802.1999999999998</v>
      </c>
      <c r="N107" s="151">
        <f>M107/L107</f>
        <v>106.01176470588234</v>
      </c>
      <c r="O107" s="153">
        <f>L107-I107</f>
        <v>-1</v>
      </c>
      <c r="P107" s="154">
        <f>N107-K107</f>
        <v>-5.099346405228772</v>
      </c>
      <c r="Q107" s="155">
        <f>N107/K107</f>
        <v>0.95410588235294103</v>
      </c>
      <c r="R107" s="302">
        <f>Q123</f>
        <v>0.94947857142857139</v>
      </c>
      <c r="S107" s="156">
        <v>0.70833333333333337</v>
      </c>
      <c r="T107" s="157">
        <v>0.74576388888888889</v>
      </c>
      <c r="U107" s="158"/>
      <c r="V107" s="159">
        <v>53.900787925868386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-197.80000000000018</v>
      </c>
      <c r="AF107" s="155">
        <f>M107/J107</f>
        <v>0.9010999999999999</v>
      </c>
      <c r="AG107" s="307">
        <f>AF123</f>
        <v>0.90119999999999989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1580</v>
      </c>
      <c r="G108" s="102">
        <f t="shared" si="46"/>
        <v>80058.600000000006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0.74861111111111112</v>
      </c>
      <c r="T108" s="47">
        <v>0.78513888888888894</v>
      </c>
      <c r="U108" s="110">
        <v>5</v>
      </c>
      <c r="V108" s="111">
        <v>52.608213096559382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1670</v>
      </c>
      <c r="G109" s="102">
        <f t="shared" si="46"/>
        <v>95691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1803</v>
      </c>
      <c r="N109" s="105">
        <f>M109/L109</f>
        <v>90.15</v>
      </c>
      <c r="O109" s="107">
        <f>L109-I109</f>
        <v>-1</v>
      </c>
      <c r="P109" s="108">
        <f>N109-K109</f>
        <v>-5.0880952380952351</v>
      </c>
      <c r="Q109" s="109">
        <f>N109/K109</f>
        <v>0.94657500000000006</v>
      </c>
      <c r="R109" s="303"/>
      <c r="S109" s="46">
        <v>0.78819444444444442</v>
      </c>
      <c r="T109" s="47">
        <v>0.82678240740740738</v>
      </c>
      <c r="U109" s="110">
        <v>5</v>
      </c>
      <c r="V109" s="111">
        <v>55.574043261231282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</v>
      </c>
      <c r="AF109" s="109">
        <f>M109/J109</f>
        <v>0.90149999999999997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1802.3999999999999</v>
      </c>
      <c r="N123" s="137">
        <f>M123/L123</f>
        <v>96.55714285714285</v>
      </c>
      <c r="O123" s="138">
        <f>L123-I123</f>
        <v>-1</v>
      </c>
      <c r="P123" s="139">
        <f>N123-K123</f>
        <v>-5.1377723970944373</v>
      </c>
      <c r="Q123" s="140">
        <f>N123/K123</f>
        <v>0.94947857142857139</v>
      </c>
      <c r="R123" s="304"/>
      <c r="S123" s="141">
        <v>0.70833333333333337</v>
      </c>
      <c r="T123" s="142">
        <v>0.82678240740740738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-197.60000000000014</v>
      </c>
      <c r="AF123" s="140">
        <f>M123/J123</f>
        <v>0.90119999999999989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1791</v>
      </c>
      <c r="G124" s="147">
        <f t="shared" ref="G124:G126" si="54">E124*F124</f>
        <v>85251.6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1805.4014667902761</v>
      </c>
      <c r="N124" s="151">
        <f>M124/L124</f>
        <v>78.495715947403312</v>
      </c>
      <c r="O124" s="153">
        <f>L124-I124</f>
        <v>0</v>
      </c>
      <c r="P124" s="154">
        <f>N124-K124</f>
        <v>-8.4608057917271253</v>
      </c>
      <c r="Q124" s="155">
        <f>N124/K124</f>
        <v>0.90270073339513801</v>
      </c>
      <c r="R124" s="302">
        <f>Q140</f>
        <v>0.90228515575294699</v>
      </c>
      <c r="S124" s="156">
        <v>0.70833333333333337</v>
      </c>
      <c r="T124" s="157">
        <v>0.74966435185185187</v>
      </c>
      <c r="U124" s="158"/>
      <c r="V124" s="159">
        <v>59.521387334999353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-194.59853320972388</v>
      </c>
      <c r="AF124" s="155">
        <f>M124/J124</f>
        <v>0.90270073339513801</v>
      </c>
      <c r="AG124" s="374">
        <f>AF140</f>
        <v>0.90228515575294699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1494</v>
      </c>
      <c r="G125" s="102">
        <f t="shared" si="54"/>
        <v>84963.78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1804.2791094481865</v>
      </c>
      <c r="N125" s="105">
        <f>M125/L125</f>
        <v>78.446917802095072</v>
      </c>
      <c r="O125" s="107">
        <f>L125-I125</f>
        <v>0</v>
      </c>
      <c r="P125" s="108">
        <f>N125-K125</f>
        <v>-8.5096039370353651</v>
      </c>
      <c r="Q125" s="109">
        <f>N125/K125</f>
        <v>0.90213955472409335</v>
      </c>
      <c r="R125" s="303"/>
      <c r="S125" s="46">
        <v>0.75347222222222221</v>
      </c>
      <c r="T125" s="47">
        <v>0.78796296296296298</v>
      </c>
      <c r="U125" s="110">
        <v>5.4833333333332845</v>
      </c>
      <c r="V125" s="111">
        <v>49.681892081217491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-195.72089055181345</v>
      </c>
      <c r="AF125" s="109">
        <f>M125/J125</f>
        <v>0.90213955472409324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2025</v>
      </c>
      <c r="G126" s="102">
        <f t="shared" si="54"/>
        <v>114999.75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1804.030358279218</v>
      </c>
      <c r="N126" s="105">
        <f>M126/L126</f>
        <v>78.436102533879051</v>
      </c>
      <c r="O126" s="107">
        <f>L126-I126</f>
        <v>0</v>
      </c>
      <c r="P126" s="108">
        <f>N126-K126</f>
        <v>-8.5204192052513861</v>
      </c>
      <c r="Q126" s="109">
        <f>N126/K126</f>
        <v>0.90201517913960905</v>
      </c>
      <c r="R126" s="303"/>
      <c r="S126" s="46">
        <v>0.79166666666666663</v>
      </c>
      <c r="T126" s="47">
        <v>0.83842592592592591</v>
      </c>
      <c r="U126" s="110">
        <v>5.3333333333332611</v>
      </c>
      <c r="V126" s="111">
        <v>67.349199220734448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-195.96964172078196</v>
      </c>
      <c r="AF126" s="109">
        <f>M126/J126</f>
        <v>0.90201517913960905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1804.5703115058939</v>
      </c>
      <c r="N140" s="137">
        <f>M140/L140</f>
        <v>78.459578761125826</v>
      </c>
      <c r="O140" s="138">
        <f>L140-I140</f>
        <v>0</v>
      </c>
      <c r="P140" s="139">
        <f>N140-K140</f>
        <v>-8.4969429780046113</v>
      </c>
      <c r="Q140" s="140">
        <f>N140/K140</f>
        <v>0.90228515575294699</v>
      </c>
      <c r="R140" s="304"/>
      <c r="S140" s="141">
        <v>0.70833333333333337</v>
      </c>
      <c r="T140" s="142">
        <v>0.83842592592592591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-195.42968849410613</v>
      </c>
      <c r="AF140" s="140">
        <f>M140/J140</f>
        <v>0.90228515575294699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63" priority="2" operator="greaterThan">
      <formula>0</formula>
    </cfRule>
  </conditionalFormatting>
  <conditionalFormatting sqref="P5:P140 AE5:AE140">
    <cfRule type="cellIs" dxfId="262" priority="5" operator="lessThan">
      <formula>0</formula>
    </cfRule>
  </conditionalFormatting>
  <conditionalFormatting sqref="Q5:Q140 AF5:AF140">
    <cfRule type="cellIs" dxfId="261" priority="3" operator="greaterThan">
      <formula>1</formula>
    </cfRule>
    <cfRule type="cellIs" dxfId="260" priority="4" operator="lessThan">
      <formula>0.8</formula>
    </cfRule>
  </conditionalFormatting>
  <conditionalFormatting sqref="AG5 R5:R140 AG107:AG124">
    <cfRule type="cellIs" dxfId="259" priority="6" operator="lessThan">
      <formula>0.8</formula>
    </cfRule>
  </conditionalFormatting>
  <conditionalFormatting sqref="AG22">
    <cfRule type="cellIs" dxfId="258" priority="11" operator="lessThan">
      <formula>0.8</formula>
    </cfRule>
  </conditionalFormatting>
  <conditionalFormatting sqref="AG37">
    <cfRule type="cellIs" dxfId="257" priority="10" operator="lessThan">
      <formula>0.8</formula>
    </cfRule>
  </conditionalFormatting>
  <conditionalFormatting sqref="AG39:AG74">
    <cfRule type="cellIs" dxfId="256" priority="8" operator="lessThan">
      <formula>0.8</formula>
    </cfRule>
  </conditionalFormatting>
  <conditionalFormatting sqref="AG80:AG88">
    <cfRule type="cellIs" dxfId="255" priority="9" operator="lessThan">
      <formula>0.8</formula>
    </cfRule>
  </conditionalFormatting>
  <conditionalFormatting sqref="AG90:AG95">
    <cfRule type="cellIs" dxfId="254" priority="7" operator="lessThan">
      <formula>0.8</formula>
    </cfRule>
  </conditionalFormatting>
  <conditionalFormatting sqref="AG139">
    <cfRule type="cellIs" dxfId="253" priority="1" operator="lessThan">
      <formula>0.8</formula>
    </cfRule>
  </conditionalFormatting>
  <dataValidations count="1">
    <dataValidation type="list" allowBlank="1" showInputMessage="1" showErrorMessage="1" sqref="AA5:AB140" xr:uid="{2960E9AE-E053-4FD2-A561-4A69D09071B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A81B-9CB2-4153-AD89-A05B37F42C3C}">
  <sheetPr>
    <tabColor theme="8" tint="0.59999389629810485"/>
  </sheetPr>
  <dimension ref="B1:AR42"/>
  <sheetViews>
    <sheetView zoomScale="70" zoomScaleNormal="70" workbookViewId="0">
      <selection activeCell="Q34" sqref="Q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244</v>
      </c>
      <c r="D3" s="278"/>
      <c r="E3" s="3" t="s">
        <v>2</v>
      </c>
      <c r="F3" s="279">
        <f>'0811(18度C)'!D1+'0811(4度C)'!D1</f>
        <v>187621</v>
      </c>
      <c r="G3" s="280"/>
      <c r="H3" s="3" t="s">
        <v>3</v>
      </c>
      <c r="I3" s="281">
        <f>'0811(18度C)'!F1+'0811(4度C)'!F1</f>
        <v>5779689.7400000002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497.27794015941259</v>
      </c>
      <c r="F6" s="254" t="e">
        <f>AVERAGE(#REF!,D14:K14)</f>
        <v>#REF!</v>
      </c>
      <c r="G6" s="255">
        <f>AVERAGE(D14:K14)</f>
        <v>270.51896456256924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'0811(4度C)'!Y2</f>
        <v>0</v>
      </c>
      <c r="P6" s="244">
        <f>'0811(4度C)'!Z2</f>
        <v>0</v>
      </c>
      <c r="Q6" s="244">
        <f>'0811(4度C)'!AC2</f>
        <v>43</v>
      </c>
      <c r="R6" s="244">
        <f>'0811(4度C)'!AD2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447.04911568533424</v>
      </c>
      <c r="F7" s="250" t="e">
        <f>AVERAGE(#REF!,D15:K15)</f>
        <v>#REF!</v>
      </c>
      <c r="G7" s="251">
        <f>AVERAGE(D15:K15)</f>
        <v>239.31432614834429</v>
      </c>
      <c r="H7" s="252"/>
      <c r="I7" s="251">
        <f>AVERAGE(L15:O15)</f>
        <v>87.506575094848614</v>
      </c>
      <c r="J7" s="252"/>
      <c r="K7" s="251">
        <f>AVERAGE(D33:O33)</f>
        <v>671.6978135421258</v>
      </c>
      <c r="L7" s="252"/>
      <c r="M7" s="251">
        <f>AVERAGE(P33:X33)</f>
        <v>713.77387242927068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0.90072593267989598</v>
      </c>
      <c r="F8" s="258" t="e">
        <f>AVERAGE(D16:K16,#REF!)</f>
        <v>#REF!</v>
      </c>
      <c r="G8" s="236">
        <f>AVERAGE(D16:K16)</f>
        <v>0.89347617549386749</v>
      </c>
      <c r="H8" s="237"/>
      <c r="I8" s="236">
        <f>AVERAGE(L16:O16)</f>
        <v>0.92586430406694942</v>
      </c>
      <c r="J8" s="237"/>
      <c r="K8" s="236">
        <f>AVERAGE(D34:O34)</f>
        <v>0.89797720777456436</v>
      </c>
      <c r="L8" s="237"/>
      <c r="M8" s="236">
        <f>AVERAGE(P34:X34)</f>
        <v>0.90178010767074357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113.30357142857142</v>
      </c>
      <c r="G14" s="28">
        <v>89.285714285714292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75.518768422172315</v>
      </c>
      <c r="F15" s="35">
        <v>102.30501315440321</v>
      </c>
      <c r="G15" s="35">
        <v>80.483659394285183</v>
      </c>
      <c r="H15" s="35">
        <v>154.24597825758741</v>
      </c>
      <c r="I15" s="35">
        <v>481.62104263330718</v>
      </c>
      <c r="J15" s="35">
        <v>541.71149502831042</v>
      </c>
      <c r="K15" s="36" t="s">
        <v>42</v>
      </c>
      <c r="L15" s="34" t="s">
        <v>42</v>
      </c>
      <c r="M15" s="205">
        <v>96.553571428571416</v>
      </c>
      <c r="N15" s="35">
        <v>78.459578761125798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0.90202973393150254</v>
      </c>
      <c r="F16" s="42">
        <f t="shared" si="0"/>
        <v>0.90292840609087166</v>
      </c>
      <c r="G16" s="42">
        <f t="shared" si="0"/>
        <v>0.901416985215994</v>
      </c>
      <c r="H16" s="42">
        <f t="shared" si="0"/>
        <v>0.89976820650259326</v>
      </c>
      <c r="I16" s="42">
        <f t="shared" si="0"/>
        <v>0.85186122950839194</v>
      </c>
      <c r="J16" s="42">
        <f t="shared" si="0"/>
        <v>0.90285249171385074</v>
      </c>
      <c r="K16" s="43" t="s">
        <v>42</v>
      </c>
      <c r="L16" s="41" t="s">
        <v>42</v>
      </c>
      <c r="M16" s="44">
        <f>M15/M14</f>
        <v>0.94944345238095229</v>
      </c>
      <c r="N16" s="42">
        <f>N15/N14</f>
        <v>0.90228515575294665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0.64156249999999992</v>
      </c>
      <c r="F18" s="47">
        <v>0.55287037037037035</v>
      </c>
      <c r="G18" s="47">
        <v>0.594247685185185</v>
      </c>
      <c r="H18" s="47">
        <v>0.54310185185185167</v>
      </c>
      <c r="I18" s="47">
        <v>0.43153935185185177</v>
      </c>
      <c r="J18" s="47">
        <v>0.31177083333333333</v>
      </c>
      <c r="K18" s="47" t="s">
        <v>42</v>
      </c>
      <c r="L18" s="46" t="s">
        <v>42</v>
      </c>
      <c r="M18" s="48">
        <v>0.82327546296296295</v>
      </c>
      <c r="N18" s="47">
        <v>0.84700231481481481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18.833333333333332</v>
      </c>
      <c r="G23" s="57">
        <v>22.4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287.4277833757497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754.3463504413686</v>
      </c>
      <c r="N33" s="35">
        <v>848.08505608782355</v>
      </c>
      <c r="O33" s="35">
        <v>796.93206426356107</v>
      </c>
      <c r="P33" s="34">
        <v>438.55136374786923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648.34671176283268</v>
      </c>
      <c r="W33" s="35">
        <v>995.03993042338277</v>
      </c>
      <c r="X33" s="37">
        <v>773.15748378299816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0.87825156031479079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0.91435921265620435</v>
      </c>
      <c r="N34" s="42">
        <f>N33/N32</f>
        <v>0.90134643642184142</v>
      </c>
      <c r="O34" s="42">
        <f>O33/O32</f>
        <v>0.89795162170542098</v>
      </c>
      <c r="P34" s="41">
        <f>P33/P32</f>
        <v>0.8933453705975114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0.91433510633220005</v>
      </c>
      <c r="W34" s="42">
        <f>W33/W32</f>
        <v>0.90458175493034798</v>
      </c>
      <c r="X34" s="45">
        <f>X33/X32</f>
        <v>0.89485819882291462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0.43153935185185177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0.4206481481481481</v>
      </c>
      <c r="N36" s="47">
        <v>0.52723379629629641</v>
      </c>
      <c r="O36" s="47">
        <v>0.50296296296296306</v>
      </c>
      <c r="P36" s="46">
        <v>0.75738425925925934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0.87312500000000004</v>
      </c>
      <c r="W36" s="47">
        <v>1.1162384259259257</v>
      </c>
      <c r="X36" s="49">
        <v>1.1105208333333332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C972-E054-4C18-92B7-FA670211BD5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15" sqref="K15"/>
      <selection pane="bottomLeft" activeCell="K15" sqref="K15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105632</v>
      </c>
      <c r="E1" s="87" t="s">
        <v>3</v>
      </c>
      <c r="F1" s="88">
        <f>SUM(G5:G140)</f>
        <v>2078075.7900000005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46245</v>
      </c>
      <c r="B2" s="348"/>
      <c r="C2" s="91" t="s">
        <v>40</v>
      </c>
      <c r="D2" s="92">
        <f>AVERAGE(N21,N38,N55,N72,N89,N106,N123,N140)</f>
        <v>692.73584298569824</v>
      </c>
      <c r="E2" s="92" t="s">
        <v>91</v>
      </c>
      <c r="F2" s="93">
        <f>F1/D1</f>
        <v>19.672786560890643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1828</v>
      </c>
      <c r="G5" s="147">
        <f t="shared" ref="G5:G9" si="0">E5*F5</f>
        <v>46869.919999999998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3216.5295511531845</v>
      </c>
      <c r="N5" s="151">
        <f>M5/L5</f>
        <v>321.65295511531843</v>
      </c>
      <c r="O5" s="153">
        <f>L5-I5</f>
        <v>0</v>
      </c>
      <c r="P5" s="154">
        <f>N5-K5</f>
        <v>-38.347044884681566</v>
      </c>
      <c r="Q5" s="155">
        <f>N5/K5</f>
        <v>0.89348043087588458</v>
      </c>
      <c r="R5" s="302">
        <f>Q21</f>
        <v>0.87825156031479079</v>
      </c>
      <c r="S5" s="156">
        <v>0.20833333333333334</v>
      </c>
      <c r="T5" s="157">
        <v>0.23200231481481481</v>
      </c>
      <c r="U5" s="158"/>
      <c r="V5" s="159">
        <v>34.098862844483342</v>
      </c>
      <c r="W5" s="160"/>
      <c r="X5" s="161"/>
      <c r="Y5" s="305"/>
      <c r="Z5" s="306"/>
      <c r="AA5" s="114">
        <f>M5-J5</f>
        <v>-383.47044884681554</v>
      </c>
      <c r="AB5" s="155">
        <f>M5/J5</f>
        <v>0.89348043087588458</v>
      </c>
      <c r="AC5" s="307">
        <f>AB21</f>
        <v>0.87825156031479079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2862</v>
      </c>
      <c r="G6" s="102">
        <f t="shared" si="0"/>
        <v>84486.24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3157.1833410043869</v>
      </c>
      <c r="N6" s="105">
        <f>M6/L6</f>
        <v>287.01666736403519</v>
      </c>
      <c r="O6" s="107">
        <f>L6-I6</f>
        <v>0</v>
      </c>
      <c r="P6" s="108">
        <f>N6-K6</f>
        <v>-40.256059908692066</v>
      </c>
      <c r="Q6" s="109">
        <f>N6/K6</f>
        <v>0.87699537250121873</v>
      </c>
      <c r="R6" s="303"/>
      <c r="S6" s="46">
        <v>0.23541666666666666</v>
      </c>
      <c r="T6" s="47">
        <v>0.27318287037037037</v>
      </c>
      <c r="U6" s="110">
        <v>4.9166666666666625</v>
      </c>
      <c r="V6" s="111">
        <v>54.390252783156761</v>
      </c>
      <c r="W6" s="112"/>
      <c r="X6" s="115"/>
      <c r="Y6" s="294"/>
      <c r="Z6" s="295"/>
      <c r="AA6" s="116">
        <f>M6-J6</f>
        <v>-442.81665899561312</v>
      </c>
      <c r="AB6" s="109">
        <f>M6/J6</f>
        <v>0.87699537250121862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3339</v>
      </c>
      <c r="G7" s="102">
        <f t="shared" si="0"/>
        <v>99669.150000000009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3157.6519051520077</v>
      </c>
      <c r="N7" s="105">
        <f>M7/L7</f>
        <v>287.05926410472796</v>
      </c>
      <c r="O7" s="107">
        <f>L7-I7</f>
        <v>0</v>
      </c>
      <c r="P7" s="108">
        <f>N7-K7</f>
        <v>-40.213463167999294</v>
      </c>
      <c r="Q7" s="109">
        <f>N7/K7</f>
        <v>0.87712552920889109</v>
      </c>
      <c r="R7" s="303"/>
      <c r="S7" s="46">
        <v>0.27638888888888885</v>
      </c>
      <c r="T7" s="47">
        <v>0.32043981481481476</v>
      </c>
      <c r="U7" s="110">
        <v>4.6166666666666156</v>
      </c>
      <c r="V7" s="111">
        <v>63.445878778824962</v>
      </c>
      <c r="W7" s="112"/>
      <c r="X7" s="115"/>
      <c r="Y7" s="294"/>
      <c r="Z7" s="295"/>
      <c r="AA7" s="116">
        <f>M7-J7</f>
        <v>-442.34809484799234</v>
      </c>
      <c r="AB7" s="109">
        <f>M7/J7</f>
        <v>0.87712552920889097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1566</v>
      </c>
      <c r="G8" s="102">
        <f t="shared" si="0"/>
        <v>46980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3157.0753050102253</v>
      </c>
      <c r="N8" s="105">
        <f>M8/L8</f>
        <v>287.0068459100205</v>
      </c>
      <c r="O8" s="107">
        <f>L8-I8</f>
        <v>0</v>
      </c>
      <c r="P8" s="108">
        <f>N8-K8</f>
        <v>-40.26588136270675</v>
      </c>
      <c r="Q8" s="109">
        <f>N8/K8</f>
        <v>0.87696536250284052</v>
      </c>
      <c r="R8" s="303"/>
      <c r="S8" s="46">
        <v>0.32430555555555551</v>
      </c>
      <c r="T8" s="47">
        <v>0.34496527777777775</v>
      </c>
      <c r="U8" s="110">
        <v>5.5666666666666842</v>
      </c>
      <c r="V8" s="111">
        <v>29.761722772620299</v>
      </c>
      <c r="W8" s="112"/>
      <c r="X8" s="115"/>
      <c r="Y8" s="294"/>
      <c r="Z8" s="295"/>
      <c r="AA8" s="116">
        <f>M8-J8</f>
        <v>-442.92469498977471</v>
      </c>
      <c r="AB8" s="109">
        <f>M8/J8</f>
        <v>0.87696536250284041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1362</v>
      </c>
      <c r="G9" s="102">
        <f t="shared" si="0"/>
        <v>38912.340000000004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3120.0879833464292</v>
      </c>
      <c r="N9" s="105">
        <f>M9/L9</f>
        <v>260.00733194553578</v>
      </c>
      <c r="O9" s="107">
        <f>L9-I9</f>
        <v>0</v>
      </c>
      <c r="P9" s="108">
        <f>N9-K9</f>
        <v>-39.992668054464218</v>
      </c>
      <c r="Q9" s="109">
        <f>N9/K9</f>
        <v>0.86669110648511927</v>
      </c>
      <c r="R9" s="303"/>
      <c r="S9" s="46">
        <v>0.3479166666666666</v>
      </c>
      <c r="T9" s="47">
        <v>0.36609953703703696</v>
      </c>
      <c r="U9" s="110">
        <v>5</v>
      </c>
      <c r="V9" s="111">
        <v>26.191569095545752</v>
      </c>
      <c r="W9" s="112"/>
      <c r="X9" s="115"/>
      <c r="Y9" s="294"/>
      <c r="Z9" s="295"/>
      <c r="AA9" s="116">
        <f>M9-J9</f>
        <v>-479.91201665357084</v>
      </c>
      <c r="AB9" s="109">
        <f>M9/J9</f>
        <v>0.86669110648511916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3161.705617133247</v>
      </c>
      <c r="N21" s="137">
        <f>M21/L21</f>
        <v>287.4277833757497</v>
      </c>
      <c r="O21" s="138">
        <f>L21-I21</f>
        <v>0</v>
      </c>
      <c r="P21" s="139">
        <f>N21-K21</f>
        <v>-39.844943896977554</v>
      </c>
      <c r="Q21" s="140">
        <f>N21/K21</f>
        <v>0.87825156031479079</v>
      </c>
      <c r="R21" s="304"/>
      <c r="S21" s="141">
        <v>0.20833333333333334</v>
      </c>
      <c r="T21" s="142">
        <v>0.43153935185185177</v>
      </c>
      <c r="U21" s="143"/>
      <c r="V21" s="165"/>
      <c r="W21" s="166"/>
      <c r="X21" s="137"/>
      <c r="Y21" s="290"/>
      <c r="Z21" s="291"/>
      <c r="AA21" s="167">
        <f>M21-J21</f>
        <v>-438.29438286675304</v>
      </c>
      <c r="AB21" s="140">
        <f>M21/J21</f>
        <v>0.87825156031479079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2409</v>
      </c>
      <c r="G22" s="147">
        <f t="shared" ref="G22:G24" si="5">E22*F22</f>
        <v>44638.770000000004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3016.0634405697474</v>
      </c>
      <c r="N22" s="151">
        <f>M22/L22</f>
        <v>1005.3544801899158</v>
      </c>
      <c r="O22" s="153">
        <f>L22-I22</f>
        <v>0</v>
      </c>
      <c r="P22" s="154">
        <f>N22-K22</f>
        <v>-94.645519810084238</v>
      </c>
      <c r="Q22" s="155">
        <f>N22/K22</f>
        <v>0.9139586183544689</v>
      </c>
      <c r="R22" s="302">
        <f>Q38</f>
        <v>0.91435921265620435</v>
      </c>
      <c r="S22" s="156">
        <v>0.32916666666666666</v>
      </c>
      <c r="T22" s="157">
        <v>0.36244212962962963</v>
      </c>
      <c r="U22" s="158"/>
      <c r="V22" s="111">
        <v>47.92339513014214</v>
      </c>
      <c r="W22" s="160"/>
      <c r="X22" s="161"/>
      <c r="Y22" s="305"/>
      <c r="Z22" s="306"/>
      <c r="AA22" s="114">
        <f>M22-J22</f>
        <v>-283.9365594302526</v>
      </c>
      <c r="AB22" s="155">
        <f>M22/J22</f>
        <v>0.9139586183544689</v>
      </c>
      <c r="AC22" s="307">
        <f>AB38</f>
        <v>0.91435921265620435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723</v>
      </c>
      <c r="G23" s="102">
        <f t="shared" si="5"/>
        <v>16108.44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3019.3398070850158</v>
      </c>
      <c r="N23" s="105">
        <f>M23/L23</f>
        <v>603.86796141700313</v>
      </c>
      <c r="O23" s="107">
        <f>L23-I23</f>
        <v>0</v>
      </c>
      <c r="P23" s="108">
        <f>N23-K23</f>
        <v>-56.13203858299687</v>
      </c>
      <c r="Q23" s="109">
        <f>N23/K23</f>
        <v>0.91495145669242894</v>
      </c>
      <c r="R23" s="303"/>
      <c r="S23" s="46">
        <v>0.3659722222222222</v>
      </c>
      <c r="T23" s="47">
        <v>0.37594907407407407</v>
      </c>
      <c r="U23" s="110">
        <v>5.083333333333302</v>
      </c>
      <c r="V23" s="111">
        <v>14.367379219194504</v>
      </c>
      <c r="W23" s="112"/>
      <c r="X23" s="115"/>
      <c r="Y23" s="294"/>
      <c r="Z23" s="295"/>
      <c r="AA23" s="116">
        <f>M23-J23</f>
        <v>-280.66019291498424</v>
      </c>
      <c r="AB23" s="109">
        <f>M23/J23</f>
        <v>0.91495145669242905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3004</v>
      </c>
      <c r="G24" s="102">
        <f t="shared" si="5"/>
        <v>53741.560000000005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3016.75295764166</v>
      </c>
      <c r="N24" s="105">
        <f>M24/L24</f>
        <v>754.18823941041501</v>
      </c>
      <c r="O24" s="107">
        <f>L24-I24</f>
        <v>0</v>
      </c>
      <c r="P24" s="108">
        <f>N24-K24</f>
        <v>-70.811760589584992</v>
      </c>
      <c r="Q24" s="109">
        <f>N24/K24</f>
        <v>0.91416756292171519</v>
      </c>
      <c r="R24" s="303"/>
      <c r="S24" s="46">
        <v>0.37916666666666665</v>
      </c>
      <c r="T24" s="47">
        <v>0.4206481481481481</v>
      </c>
      <c r="U24" s="110">
        <v>4.6333333333333115</v>
      </c>
      <c r="V24" s="111">
        <v>59.746357269142194</v>
      </c>
      <c r="W24" s="112"/>
      <c r="X24" s="115"/>
      <c r="Y24" s="294"/>
      <c r="Z24" s="295"/>
      <c r="AA24" s="116">
        <f>M24-J24</f>
        <v>-283.24704235833997</v>
      </c>
      <c r="AB24" s="109">
        <f>M24/J24</f>
        <v>0.91416756292171519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3017.3854017654744</v>
      </c>
      <c r="N38" s="137">
        <f t="shared" ref="N38:N44" si="10">M38/L38</f>
        <v>754.3463504413686</v>
      </c>
      <c r="O38" s="138">
        <f t="shared" ref="O38:O44" si="11">L38-I38</f>
        <v>0</v>
      </c>
      <c r="P38" s="139">
        <f t="shared" ref="P38:P44" si="12">N38-K38</f>
        <v>-70.6536495586314</v>
      </c>
      <c r="Q38" s="140">
        <f t="shared" ref="Q38:Q44" si="13">N38/K38</f>
        <v>0.91435921265620435</v>
      </c>
      <c r="R38" s="304"/>
      <c r="S38" s="141">
        <v>0.32916666666666666</v>
      </c>
      <c r="T38" s="142">
        <v>0.4206481481481481</v>
      </c>
      <c r="U38" s="143"/>
      <c r="V38" s="165"/>
      <c r="W38" s="98"/>
      <c r="X38" s="68"/>
      <c r="Y38" s="290"/>
      <c r="Z38" s="291"/>
      <c r="AA38" s="167">
        <f t="shared" ref="AA38:AA44" si="14">M38-J38</f>
        <v>-282.6145982345256</v>
      </c>
      <c r="AB38" s="140">
        <f t="shared" ref="AB38:AB44" si="15">M38/J38</f>
        <v>0.91435921265620435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928</v>
      </c>
      <c r="G39" s="147">
        <f t="shared" ref="G39:G44" si="16">E39*F39</f>
        <v>23227.84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3221.3895508629143</v>
      </c>
      <c r="N39" s="151">
        <f t="shared" si="10"/>
        <v>644.27791017258289</v>
      </c>
      <c r="O39" s="153">
        <f t="shared" si="11"/>
        <v>0</v>
      </c>
      <c r="P39" s="154">
        <f t="shared" si="12"/>
        <v>-75.722089827417108</v>
      </c>
      <c r="Q39" s="155">
        <f t="shared" si="13"/>
        <v>0.89483043079525404</v>
      </c>
      <c r="R39" s="302">
        <f>Q55</f>
        <v>0.90134643642184142</v>
      </c>
      <c r="S39" s="156">
        <v>0.25</v>
      </c>
      <c r="T39" s="157">
        <v>0.26200231481481484</v>
      </c>
      <c r="U39" s="158"/>
      <c r="V39" s="159">
        <v>17.284466569740061</v>
      </c>
      <c r="W39" s="160"/>
      <c r="X39" s="161"/>
      <c r="Y39" s="305"/>
      <c r="Z39" s="306"/>
      <c r="AA39" s="114">
        <f t="shared" si="14"/>
        <v>-378.61044913708565</v>
      </c>
      <c r="AB39" s="155">
        <f t="shared" si="15"/>
        <v>0.89483043079525404</v>
      </c>
      <c r="AC39" s="307">
        <f>AB55</f>
        <v>0.90134643642184142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1157</v>
      </c>
      <c r="G40" s="102">
        <f t="shared" si="16"/>
        <v>21034.26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3219.6018073801165</v>
      </c>
      <c r="N40" s="105">
        <f t="shared" si="10"/>
        <v>1073.2006024600389</v>
      </c>
      <c r="O40" s="107">
        <f t="shared" si="11"/>
        <v>0</v>
      </c>
      <c r="P40" s="108">
        <f t="shared" si="12"/>
        <v>-126.79939753996109</v>
      </c>
      <c r="Q40" s="109">
        <f t="shared" si="13"/>
        <v>0.89433383538336575</v>
      </c>
      <c r="R40" s="303"/>
      <c r="S40" s="46">
        <v>0.27222222222222225</v>
      </c>
      <c r="T40" s="47">
        <v>0.28718750000000004</v>
      </c>
      <c r="U40" s="110">
        <v>14.716666666666676</v>
      </c>
      <c r="V40" s="111">
        <v>21.561672577295848</v>
      </c>
      <c r="W40" s="112"/>
      <c r="X40" s="115"/>
      <c r="Y40" s="294"/>
      <c r="Z40" s="295"/>
      <c r="AA40" s="116">
        <f t="shared" si="14"/>
        <v>-380.3981926198835</v>
      </c>
      <c r="AB40" s="109">
        <f t="shared" si="15"/>
        <v>0.89433383538336564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1216</v>
      </c>
      <c r="G41" s="102">
        <f t="shared" si="16"/>
        <v>30181.119999999999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3222.8801595422806</v>
      </c>
      <c r="N41" s="105">
        <f t="shared" si="10"/>
        <v>644.57603190845612</v>
      </c>
      <c r="O41" s="107">
        <f t="shared" si="11"/>
        <v>0</v>
      </c>
      <c r="P41" s="108">
        <f t="shared" si="12"/>
        <v>-75.423968091543884</v>
      </c>
      <c r="Q41" s="109">
        <f t="shared" si="13"/>
        <v>0.89524448876174456</v>
      </c>
      <c r="R41" s="303"/>
      <c r="S41" s="46">
        <v>0.29722222222222228</v>
      </c>
      <c r="T41" s="47">
        <v>0.31293981481481487</v>
      </c>
      <c r="U41" s="110">
        <v>15</v>
      </c>
      <c r="V41" s="111">
        <v>22.638136197519028</v>
      </c>
      <c r="W41" s="112"/>
      <c r="X41" s="115"/>
      <c r="Y41" s="294"/>
      <c r="Z41" s="295"/>
      <c r="AA41" s="116">
        <f t="shared" si="14"/>
        <v>-377.11984045771942</v>
      </c>
      <c r="AB41" s="109">
        <f t="shared" si="15"/>
        <v>0.89524448876174456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2012</v>
      </c>
      <c r="G42" s="102">
        <f t="shared" si="16"/>
        <v>34344.840000000004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3024.0583646395125</v>
      </c>
      <c r="N42" s="105">
        <f t="shared" si="10"/>
        <v>1008.0194548798376</v>
      </c>
      <c r="O42" s="107">
        <f t="shared" si="11"/>
        <v>0</v>
      </c>
      <c r="P42" s="108">
        <f t="shared" si="12"/>
        <v>-91.980545120162446</v>
      </c>
      <c r="Q42" s="109">
        <f t="shared" si="13"/>
        <v>0.91638132261803418</v>
      </c>
      <c r="R42" s="303"/>
      <c r="S42" s="46">
        <v>0.32291666666666674</v>
      </c>
      <c r="T42" s="47">
        <v>0.35063657407407417</v>
      </c>
      <c r="U42" s="110">
        <v>15</v>
      </c>
      <c r="V42" s="111">
        <v>39.919864448248042</v>
      </c>
      <c r="W42" s="112"/>
      <c r="X42" s="115"/>
      <c r="Y42" s="294"/>
      <c r="Z42" s="295"/>
      <c r="AA42" s="116">
        <f t="shared" si="14"/>
        <v>-275.94163536048745</v>
      </c>
      <c r="AB42" s="109">
        <f t="shared" si="15"/>
        <v>0.91638132261803407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4738</v>
      </c>
      <c r="G43" s="102">
        <f t="shared" si="16"/>
        <v>66474.14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2747.3161146167417</v>
      </c>
      <c r="N43" s="105">
        <f t="shared" si="10"/>
        <v>915.77203820558054</v>
      </c>
      <c r="O43" s="107">
        <f t="shared" si="11"/>
        <v>0</v>
      </c>
      <c r="P43" s="108">
        <f t="shared" si="12"/>
        <v>-84.227961794419457</v>
      </c>
      <c r="Q43" s="109">
        <f t="shared" si="13"/>
        <v>0.91577203820558051</v>
      </c>
      <c r="R43" s="303"/>
      <c r="S43" s="46">
        <v>0.36041666666666677</v>
      </c>
      <c r="T43" s="47">
        <v>0.43226851851851861</v>
      </c>
      <c r="U43" s="110">
        <v>15</v>
      </c>
      <c r="V43" s="111">
        <v>103.47553326227181</v>
      </c>
      <c r="W43" s="112"/>
      <c r="X43" s="115"/>
      <c r="Y43" s="294"/>
      <c r="Z43" s="295"/>
      <c r="AA43" s="116">
        <f t="shared" si="14"/>
        <v>-252.68388538325826</v>
      </c>
      <c r="AB43" s="109">
        <f t="shared" si="15"/>
        <v>0.91577203820558062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6565</v>
      </c>
      <c r="G44" s="120">
        <f t="shared" si="16"/>
        <v>93748.2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3222.6252368905489</v>
      </c>
      <c r="N44" s="105">
        <f t="shared" si="10"/>
        <v>1074.2084122968497</v>
      </c>
      <c r="O44" s="107">
        <f t="shared" si="11"/>
        <v>0</v>
      </c>
      <c r="P44" s="108">
        <f t="shared" si="12"/>
        <v>-125.7915877031503</v>
      </c>
      <c r="Q44" s="109">
        <f t="shared" si="13"/>
        <v>0.89517367691404137</v>
      </c>
      <c r="R44" s="303"/>
      <c r="S44" s="46">
        <v>0.44236111111111126</v>
      </c>
      <c r="T44" s="119">
        <v>0.52723379629629641</v>
      </c>
      <c r="U44" s="110">
        <v>14.53333333333342</v>
      </c>
      <c r="V44" s="111">
        <v>122.22953990767687</v>
      </c>
      <c r="W44" s="112"/>
      <c r="X44" s="115"/>
      <c r="Y44" s="294"/>
      <c r="Z44" s="295"/>
      <c r="AA44" s="116">
        <f t="shared" si="14"/>
        <v>-377.37476310945112</v>
      </c>
      <c r="AB44" s="109">
        <f t="shared" si="15"/>
        <v>0.89517367691404137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3109.645205655353</v>
      </c>
      <c r="N55" s="137">
        <f t="shared" ref="N55:N61" si="22">M55/L55</f>
        <v>848.08505608782355</v>
      </c>
      <c r="O55" s="138">
        <f t="shared" ref="O55:O61" si="23">L55-I55</f>
        <v>0</v>
      </c>
      <c r="P55" s="139">
        <f t="shared" ref="P55:P61" si="24">N55-K55</f>
        <v>-92.824034821267446</v>
      </c>
      <c r="Q55" s="140">
        <f t="shared" ref="Q55:Q61" si="25">N55/K55</f>
        <v>0.90134643642184142</v>
      </c>
      <c r="R55" s="304"/>
      <c r="S55" s="141">
        <v>0.25</v>
      </c>
      <c r="T55" s="142">
        <v>0.52723379629629641</v>
      </c>
      <c r="U55" s="143"/>
      <c r="V55" s="165"/>
      <c r="W55" s="98"/>
      <c r="X55" s="68"/>
      <c r="Y55" s="290"/>
      <c r="Z55" s="291"/>
      <c r="AA55" s="167">
        <f t="shared" ref="AA55:AA61" si="26">M55-J55</f>
        <v>-340.35479434464696</v>
      </c>
      <c r="AB55" s="140">
        <f t="shared" ref="AB55:AB61" si="27">M55/J55</f>
        <v>0.90134643642184142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1476</v>
      </c>
      <c r="G56" s="147">
        <f t="shared" ref="G56:G61" si="28">E56*F56</f>
        <v>30582.719999999998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3222.3183578594526</v>
      </c>
      <c r="N56" s="151">
        <f t="shared" si="22"/>
        <v>1074.1061192864843</v>
      </c>
      <c r="O56" s="153">
        <f t="shared" si="23"/>
        <v>0</v>
      </c>
      <c r="P56" s="154">
        <f t="shared" si="24"/>
        <v>-125.89388071351573</v>
      </c>
      <c r="Q56" s="155">
        <f t="shared" si="25"/>
        <v>0.89508843273873684</v>
      </c>
      <c r="R56" s="302">
        <f>Q72</f>
        <v>0.89795162170542098</v>
      </c>
      <c r="S56" s="156">
        <v>0.25</v>
      </c>
      <c r="T56" s="157">
        <v>0.26907407407407408</v>
      </c>
      <c r="U56" s="158"/>
      <c r="V56" s="159">
        <v>27.483317960807987</v>
      </c>
      <c r="W56" s="157"/>
      <c r="X56" s="168"/>
      <c r="Y56" s="305"/>
      <c r="Z56" s="306"/>
      <c r="AA56" s="114">
        <f t="shared" si="26"/>
        <v>-377.68164214054741</v>
      </c>
      <c r="AB56" s="155">
        <f t="shared" si="27"/>
        <v>0.89508843273873684</v>
      </c>
      <c r="AC56" s="307">
        <f>AB72</f>
        <v>0.89795162170542098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1862</v>
      </c>
      <c r="G57" s="102">
        <f t="shared" si="28"/>
        <v>55860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3223.9506743701636</v>
      </c>
      <c r="N57" s="105">
        <f t="shared" si="22"/>
        <v>805.9876685925409</v>
      </c>
      <c r="O57" s="107">
        <f t="shared" si="23"/>
        <v>0</v>
      </c>
      <c r="P57" s="108">
        <f t="shared" si="24"/>
        <v>-94.012331407459101</v>
      </c>
      <c r="Q57" s="109">
        <f t="shared" si="25"/>
        <v>0.89554185399171216</v>
      </c>
      <c r="R57" s="303"/>
      <c r="S57" s="46">
        <v>0.27916666666666667</v>
      </c>
      <c r="T57" s="47">
        <v>0.30322916666666666</v>
      </c>
      <c r="U57" s="110">
        <v>14.53333333333334</v>
      </c>
      <c r="V57" s="111">
        <v>34.653135635155401</v>
      </c>
      <c r="W57" s="112"/>
      <c r="X57" s="13"/>
      <c r="Y57" s="294"/>
      <c r="Z57" s="295"/>
      <c r="AA57" s="116">
        <f t="shared" si="26"/>
        <v>-376.0493256298364</v>
      </c>
      <c r="AB57" s="109">
        <f t="shared" si="27"/>
        <v>0.89554185399171216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1870</v>
      </c>
      <c r="G58" s="102">
        <f t="shared" si="28"/>
        <v>56100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3023.0609859573146</v>
      </c>
      <c r="N58" s="105">
        <f t="shared" si="22"/>
        <v>755.76524648932866</v>
      </c>
      <c r="O58" s="107">
        <f t="shared" si="23"/>
        <v>0</v>
      </c>
      <c r="P58" s="108">
        <f t="shared" si="24"/>
        <v>-69.234753510671339</v>
      </c>
      <c r="Q58" s="109">
        <f t="shared" si="25"/>
        <v>0.91607908665373172</v>
      </c>
      <c r="R58" s="303"/>
      <c r="S58" s="46">
        <v>0.3131944444444445</v>
      </c>
      <c r="T58" s="47">
        <v>0.33895833333333336</v>
      </c>
      <c r="U58" s="110">
        <v>15</v>
      </c>
      <c r="V58" s="111">
        <v>37.114699478836201</v>
      </c>
      <c r="W58" s="112"/>
      <c r="X58" s="13"/>
      <c r="Y58" s="294"/>
      <c r="Z58" s="295"/>
      <c r="AA58" s="116">
        <f t="shared" si="26"/>
        <v>-276.93901404268536</v>
      </c>
      <c r="AB58" s="109">
        <f t="shared" si="27"/>
        <v>0.91607908665373172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2743</v>
      </c>
      <c r="G59" s="102">
        <f t="shared" si="28"/>
        <v>75377.64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3222.005876591591</v>
      </c>
      <c r="N59" s="105">
        <f t="shared" si="22"/>
        <v>644.40117531831822</v>
      </c>
      <c r="O59" s="107">
        <f t="shared" si="23"/>
        <v>0</v>
      </c>
      <c r="P59" s="108">
        <f t="shared" si="24"/>
        <v>-75.598824681681776</v>
      </c>
      <c r="Q59" s="109">
        <f t="shared" si="25"/>
        <v>0.89500163238655306</v>
      </c>
      <c r="R59" s="303"/>
      <c r="S59" s="46">
        <v>0.34930555555555565</v>
      </c>
      <c r="T59" s="47">
        <v>0.38476851851851862</v>
      </c>
      <c r="U59" s="110">
        <v>14.900000000000091</v>
      </c>
      <c r="V59" s="111">
        <v>51.079981323343041</v>
      </c>
      <c r="W59" s="112"/>
      <c r="X59" s="115"/>
      <c r="Y59" s="294"/>
      <c r="Z59" s="295"/>
      <c r="AA59" s="116">
        <f t="shared" si="26"/>
        <v>-377.994123408409</v>
      </c>
      <c r="AB59" s="109">
        <f t="shared" si="27"/>
        <v>0.89500163238655306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2139</v>
      </c>
      <c r="G60" s="102">
        <f t="shared" si="28"/>
        <v>38887.019999999997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3216.606280752871</v>
      </c>
      <c r="N60" s="105">
        <f t="shared" si="22"/>
        <v>1072.2020935842904</v>
      </c>
      <c r="O60" s="107">
        <f t="shared" si="23"/>
        <v>0</v>
      </c>
      <c r="P60" s="108">
        <f t="shared" si="24"/>
        <v>-127.79790641570958</v>
      </c>
      <c r="Q60" s="109">
        <f t="shared" si="25"/>
        <v>0.89350174465357535</v>
      </c>
      <c r="R60" s="303"/>
      <c r="S60" s="46">
        <v>0.39513888888888898</v>
      </c>
      <c r="T60" s="47">
        <v>0.42283564814814822</v>
      </c>
      <c r="U60" s="110">
        <v>14.933333333333323</v>
      </c>
      <c r="V60" s="111">
        <v>39.89919461637097</v>
      </c>
      <c r="W60" s="112"/>
      <c r="X60" s="115"/>
      <c r="Y60" s="294"/>
      <c r="Z60" s="295"/>
      <c r="AA60" s="116">
        <f t="shared" si="26"/>
        <v>-383.39371924712896</v>
      </c>
      <c r="AB60" s="109">
        <f t="shared" si="27"/>
        <v>0.89350174465357524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5432</v>
      </c>
      <c r="G61" s="120">
        <f t="shared" si="28"/>
        <v>90497.12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3218.4273667940724</v>
      </c>
      <c r="N61" s="105">
        <f t="shared" si="22"/>
        <v>643.68547335881453</v>
      </c>
      <c r="O61" s="107">
        <f t="shared" si="23"/>
        <v>0</v>
      </c>
      <c r="P61" s="108">
        <f t="shared" si="24"/>
        <v>-76.314526641185466</v>
      </c>
      <c r="Q61" s="109">
        <f t="shared" si="25"/>
        <v>0.89400760188724238</v>
      </c>
      <c r="R61" s="303"/>
      <c r="S61" s="46">
        <v>0.43263888888888902</v>
      </c>
      <c r="T61" s="119">
        <v>0.50296296296296306</v>
      </c>
      <c r="U61" s="110">
        <v>15</v>
      </c>
      <c r="V61" s="111">
        <v>101.26684956841333</v>
      </c>
      <c r="W61" s="112"/>
      <c r="X61" s="49"/>
      <c r="Y61" s="294"/>
      <c r="Z61" s="295"/>
      <c r="AA61" s="116">
        <f t="shared" si="26"/>
        <v>-381.57263320592756</v>
      </c>
      <c r="AB61" s="109">
        <f t="shared" si="27"/>
        <v>0.89400760188724238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3187.7282570542443</v>
      </c>
      <c r="N72" s="137">
        <f>M72/L72</f>
        <v>796.93206426356107</v>
      </c>
      <c r="O72" s="138">
        <f>L72-I72</f>
        <v>0</v>
      </c>
      <c r="P72" s="139">
        <f>N72-K72</f>
        <v>-90.567935736438926</v>
      </c>
      <c r="Q72" s="140">
        <f>N72/K72</f>
        <v>0.89795162170542098</v>
      </c>
      <c r="R72" s="304"/>
      <c r="S72" s="141">
        <v>0.25</v>
      </c>
      <c r="T72" s="142">
        <v>0.50296296296296306</v>
      </c>
      <c r="U72" s="143"/>
      <c r="V72" s="165"/>
      <c r="W72" s="166"/>
      <c r="X72" s="137"/>
      <c r="Y72" s="290"/>
      <c r="Z72" s="291"/>
      <c r="AA72" s="167">
        <f>M72-J72</f>
        <v>-362.2717429457557</v>
      </c>
      <c r="AB72" s="140">
        <f>M72/J72</f>
        <v>0.89795162170542098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1508</v>
      </c>
      <c r="G73" s="147">
        <f t="shared" ref="G73:G75" si="33">E73*F73</f>
        <v>43083.56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3122.32806143379</v>
      </c>
      <c r="N73" s="151">
        <f>M73/L73</f>
        <v>260.19400511948248</v>
      </c>
      <c r="O73" s="153">
        <f>L73-I73</f>
        <v>0</v>
      </c>
      <c r="P73" s="154">
        <f>N73-K73</f>
        <v>-39.805994880517517</v>
      </c>
      <c r="Q73" s="155">
        <f>N73/K73</f>
        <v>0.86731335039827495</v>
      </c>
      <c r="R73" s="302">
        <f>Q89</f>
        <v>0.8933453705975114</v>
      </c>
      <c r="S73" s="156">
        <v>0.70833333333333337</v>
      </c>
      <c r="T73" s="157">
        <v>0.72844907407407411</v>
      </c>
      <c r="U73" s="158"/>
      <c r="V73" s="159">
        <v>28.978377101876699</v>
      </c>
      <c r="W73" s="157"/>
      <c r="X73" s="168"/>
      <c r="Y73" s="305"/>
      <c r="Z73" s="306"/>
      <c r="AA73" s="114">
        <f>M73-J73</f>
        <v>-477.67193856620997</v>
      </c>
      <c r="AB73" s="155">
        <f>M73/J73</f>
        <v>0.86731335039827506</v>
      </c>
      <c r="AC73" s="307">
        <f>AB89</f>
        <v>0.8933453705975114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543</v>
      </c>
      <c r="G74" s="102">
        <f t="shared" si="33"/>
        <v>9616.5300000000007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3262.8272820575421</v>
      </c>
      <c r="N74" s="105">
        <f>M74/L74</f>
        <v>652.56545641150842</v>
      </c>
      <c r="O74" s="107">
        <f>L74-I74</f>
        <v>0</v>
      </c>
      <c r="P74" s="108">
        <f>N74-K74</f>
        <v>-67.434543588491579</v>
      </c>
      <c r="Q74" s="109">
        <f>N74/K74</f>
        <v>0.90634091168265063</v>
      </c>
      <c r="R74" s="303"/>
      <c r="S74" s="46">
        <v>0.73263888888888895</v>
      </c>
      <c r="T74" s="47">
        <v>0.73957175925925933</v>
      </c>
      <c r="U74" s="110">
        <v>6.0333333333333705</v>
      </c>
      <c r="V74" s="111">
        <v>9.9852052173154018</v>
      </c>
      <c r="W74" s="112"/>
      <c r="X74" s="13"/>
      <c r="Y74" s="294"/>
      <c r="Z74" s="295"/>
      <c r="AA74" s="116">
        <f>M74-J74</f>
        <v>-337.17271794245789</v>
      </c>
      <c r="AB74" s="109">
        <f>M74/J74</f>
        <v>0.90634091168265063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1177</v>
      </c>
      <c r="G75" s="102">
        <f t="shared" si="33"/>
        <v>22268.840000000004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3262.9746589617916</v>
      </c>
      <c r="N75" s="105">
        <f>M75/L75</f>
        <v>652.59493179235835</v>
      </c>
      <c r="O75" s="107">
        <f>L75-I75</f>
        <v>0</v>
      </c>
      <c r="P75" s="108">
        <f>N75-K75</f>
        <v>-67.405068207641648</v>
      </c>
      <c r="Q75" s="109">
        <f>N75/K75</f>
        <v>0.90638184971160884</v>
      </c>
      <c r="R75" s="303"/>
      <c r="S75" s="46">
        <v>0.74236111111111114</v>
      </c>
      <c r="T75" s="47">
        <v>0.75738425925925934</v>
      </c>
      <c r="U75" s="110">
        <v>5</v>
      </c>
      <c r="V75" s="111">
        <v>21.642828210768197</v>
      </c>
      <c r="W75" s="112"/>
      <c r="X75" s="13"/>
      <c r="Y75" s="294"/>
      <c r="Z75" s="295"/>
      <c r="AA75" s="116">
        <f>M75-J75</f>
        <v>-337.02534103820835</v>
      </c>
      <c r="AB75" s="109">
        <f>M75/J75</f>
        <v>0.90638184971160884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3216.0433341510411</v>
      </c>
      <c r="N89" s="137">
        <f t="shared" ref="N89:N94" si="37">M89/L89</f>
        <v>438.55136374786923</v>
      </c>
      <c r="O89" s="138">
        <f t="shared" ref="O89:O94" si="38">L89-I89</f>
        <v>0</v>
      </c>
      <c r="P89" s="139">
        <f t="shared" ref="P89:P94" si="39">N89-K89</f>
        <v>-52.357727161221703</v>
      </c>
      <c r="Q89" s="140">
        <f t="shared" ref="Q89:Q94" si="40">N89/K89</f>
        <v>0.8933453705975114</v>
      </c>
      <c r="R89" s="304"/>
      <c r="S89" s="141">
        <v>0.70833333333333337</v>
      </c>
      <c r="T89" s="142">
        <v>0.75738425925925934</v>
      </c>
      <c r="U89" s="143"/>
      <c r="V89" s="165"/>
      <c r="W89" s="166"/>
      <c r="X89" s="137"/>
      <c r="Y89" s="290"/>
      <c r="Z89" s="291"/>
      <c r="AA89" s="167">
        <f t="shared" ref="AA89:AA94" si="41">M89-J89</f>
        <v>-383.95666584895889</v>
      </c>
      <c r="AB89" s="140">
        <f t="shared" ref="AB89:AB94" si="42">M89/J89</f>
        <v>0.8933453705975114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541</v>
      </c>
      <c r="G90" s="147">
        <f t="shared" ref="G90:G94" si="43">E90*F90</f>
        <v>12589.07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2742.3771411010994</v>
      </c>
      <c r="N90" s="151">
        <f t="shared" si="37"/>
        <v>548.4754282202199</v>
      </c>
      <c r="O90" s="153">
        <f t="shared" si="38"/>
        <v>0</v>
      </c>
      <c r="P90" s="154">
        <f t="shared" si="39"/>
        <v>-51.524571779780103</v>
      </c>
      <c r="Q90" s="155">
        <f t="shared" si="40"/>
        <v>0.91412571370036655</v>
      </c>
      <c r="R90" s="302">
        <f>Q106</f>
        <v>0.91433510633220005</v>
      </c>
      <c r="S90" s="156">
        <v>0.70833333333333337</v>
      </c>
      <c r="T90" s="157">
        <v>0.71655092592592595</v>
      </c>
      <c r="U90" s="158"/>
      <c r="V90" s="159">
        <v>11.836446385695476</v>
      </c>
      <c r="W90" s="160"/>
      <c r="X90" s="161"/>
      <c r="Y90" s="305"/>
      <c r="Z90" s="306"/>
      <c r="AA90" s="114">
        <f t="shared" si="41"/>
        <v>-257.62285889890063</v>
      </c>
      <c r="AB90" s="155">
        <f t="shared" si="42"/>
        <v>0.91412571370036644</v>
      </c>
      <c r="AC90" s="307">
        <f>AB106</f>
        <v>0.91433510633220005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1402</v>
      </c>
      <c r="G91" s="102">
        <f t="shared" si="43"/>
        <v>34405.08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2744.109909722647</v>
      </c>
      <c r="N91" s="105">
        <f t="shared" si="37"/>
        <v>686.02747743066175</v>
      </c>
      <c r="O91" s="107">
        <f t="shared" si="38"/>
        <v>0</v>
      </c>
      <c r="P91" s="108">
        <f t="shared" si="39"/>
        <v>-63.972522569338253</v>
      </c>
      <c r="Q91" s="109">
        <f t="shared" si="40"/>
        <v>0.91470330324088234</v>
      </c>
      <c r="R91" s="303"/>
      <c r="S91" s="46">
        <v>0.72013888888888888</v>
      </c>
      <c r="T91" s="47">
        <v>0.7414236111111111</v>
      </c>
      <c r="U91" s="110">
        <v>5.1666666666666217</v>
      </c>
      <c r="V91" s="111">
        <v>30.654748813797397</v>
      </c>
      <c r="W91" s="112"/>
      <c r="X91" s="115"/>
      <c r="Y91" s="294"/>
      <c r="Z91" s="295"/>
      <c r="AA91" s="116">
        <f t="shared" si="41"/>
        <v>-255.89009027735301</v>
      </c>
      <c r="AB91" s="109">
        <f t="shared" si="42"/>
        <v>0.91470330324088234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1413</v>
      </c>
      <c r="G92" s="102">
        <f t="shared" si="43"/>
        <v>34378.29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2743.7237563503782</v>
      </c>
      <c r="N92" s="105">
        <f t="shared" si="37"/>
        <v>685.93093908759454</v>
      </c>
      <c r="O92" s="107">
        <f t="shared" si="38"/>
        <v>0</v>
      </c>
      <c r="P92" s="108">
        <f t="shared" si="39"/>
        <v>-64.069060912405462</v>
      </c>
      <c r="Q92" s="109">
        <f t="shared" si="40"/>
        <v>0.91457458545012604</v>
      </c>
      <c r="R92" s="303"/>
      <c r="S92" s="46">
        <v>0.74513888888888891</v>
      </c>
      <c r="T92" s="47">
        <v>0.76658564814814811</v>
      </c>
      <c r="U92" s="110">
        <v>5.3500000000000369</v>
      </c>
      <c r="V92" s="111">
        <v>30.899612179898135</v>
      </c>
      <c r="W92" s="112"/>
      <c r="X92" s="115"/>
      <c r="Y92" s="294"/>
      <c r="Z92" s="295"/>
      <c r="AA92" s="116">
        <f t="shared" si="41"/>
        <v>-256.27624364962185</v>
      </c>
      <c r="AB92" s="109">
        <f t="shared" si="42"/>
        <v>0.91457458545012604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1611</v>
      </c>
      <c r="G93" s="102">
        <f t="shared" si="43"/>
        <v>35893.08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3015.5787743904607</v>
      </c>
      <c r="N93" s="105">
        <f t="shared" si="37"/>
        <v>603.11575487809216</v>
      </c>
      <c r="O93" s="107">
        <f t="shared" si="38"/>
        <v>0</v>
      </c>
      <c r="P93" s="108">
        <f t="shared" si="39"/>
        <v>-56.884245121907838</v>
      </c>
      <c r="Q93" s="109">
        <f t="shared" si="40"/>
        <v>0.91381174981529112</v>
      </c>
      <c r="R93" s="303"/>
      <c r="S93" s="46">
        <v>0.76944444444444449</v>
      </c>
      <c r="T93" s="47">
        <v>0.79170138888888897</v>
      </c>
      <c r="U93" s="110">
        <v>5</v>
      </c>
      <c r="V93" s="111">
        <v>32.05354833403014</v>
      </c>
      <c r="W93" s="112"/>
      <c r="X93" s="115"/>
      <c r="Y93" s="294"/>
      <c r="Z93" s="295"/>
      <c r="AA93" s="116">
        <f t="shared" si="41"/>
        <v>-284.42122560953931</v>
      </c>
      <c r="AB93" s="109">
        <f t="shared" si="42"/>
        <v>0.91381174981529112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5649</v>
      </c>
      <c r="G94" s="102">
        <f t="shared" si="43"/>
        <v>101060.61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3017.8380772177347</v>
      </c>
      <c r="N94" s="105">
        <f t="shared" si="37"/>
        <v>754.45951930443368</v>
      </c>
      <c r="O94" s="107">
        <f t="shared" si="38"/>
        <v>0</v>
      </c>
      <c r="P94" s="108">
        <f t="shared" si="39"/>
        <v>-70.540480695566316</v>
      </c>
      <c r="Q94" s="109">
        <f t="shared" si="40"/>
        <v>0.91449638703567715</v>
      </c>
      <c r="R94" s="303"/>
      <c r="S94" s="46">
        <v>0.79513888888888895</v>
      </c>
      <c r="T94" s="47">
        <v>0.87312500000000004</v>
      </c>
      <c r="U94" s="110">
        <v>4.9499999999999744</v>
      </c>
      <c r="V94" s="111">
        <v>112.31218883435996</v>
      </c>
      <c r="W94" s="112"/>
      <c r="X94" s="115"/>
      <c r="Y94" s="294"/>
      <c r="Z94" s="295"/>
      <c r="AA94" s="116">
        <f t="shared" si="41"/>
        <v>-282.16192278226526</v>
      </c>
      <c r="AB94" s="109">
        <f t="shared" si="42"/>
        <v>0.91449638703567715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2852.7255317564641</v>
      </c>
      <c r="N106" s="137">
        <f t="shared" ref="N106:N114" si="48">M106/L106</f>
        <v>648.34671176283268</v>
      </c>
      <c r="O106" s="138">
        <f t="shared" ref="O106:O114" si="49">L106-I106</f>
        <v>0</v>
      </c>
      <c r="P106" s="139">
        <f t="shared" ref="P106:P114" si="50">N106-K106</f>
        <v>-60.744197328076325</v>
      </c>
      <c r="Q106" s="140">
        <f t="shared" ref="Q106:Q114" si="51">N106/K106</f>
        <v>0.91433510633220005</v>
      </c>
      <c r="R106" s="304"/>
      <c r="S106" s="141">
        <v>0.70833333333333337</v>
      </c>
      <c r="T106" s="142">
        <v>0.87312500000000004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-267.27446824353592</v>
      </c>
      <c r="AB106" s="140">
        <f t="shared" ref="AB106:AB114" si="53">M106/J106</f>
        <v>0.91433510633220005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658</v>
      </c>
      <c r="G107" s="147">
        <f t="shared" ref="G107:G114" si="54">E107*F107</f>
        <v>11962.44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2746.0541168696354</v>
      </c>
      <c r="N107" s="151">
        <f t="shared" si="48"/>
        <v>915.35137228987844</v>
      </c>
      <c r="O107" s="153">
        <f t="shared" si="49"/>
        <v>0</v>
      </c>
      <c r="P107" s="154">
        <f t="shared" si="50"/>
        <v>-84.648627710121559</v>
      </c>
      <c r="Q107" s="155">
        <f t="shared" si="51"/>
        <v>0.9153513722898784</v>
      </c>
      <c r="R107" s="302">
        <f>Q123</f>
        <v>0.90458175493034798</v>
      </c>
      <c r="S107" s="156">
        <v>0.73124999999999996</v>
      </c>
      <c r="T107" s="157">
        <v>0.74122685185185178</v>
      </c>
      <c r="U107" s="158"/>
      <c r="V107" s="159">
        <v>14.376992702898816</v>
      </c>
      <c r="W107" s="160"/>
      <c r="X107" s="161"/>
      <c r="Y107" s="305"/>
      <c r="Z107" s="306"/>
      <c r="AA107" s="114">
        <f t="shared" si="52"/>
        <v>-253.94588313036456</v>
      </c>
      <c r="AB107" s="155">
        <f t="shared" si="53"/>
        <v>0.91535137228987851</v>
      </c>
      <c r="AC107" s="307">
        <f>AB123</f>
        <v>0.90458175493034798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410</v>
      </c>
      <c r="G108" s="102">
        <f t="shared" si="54"/>
        <v>7453.8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3221.5646169944903</v>
      </c>
      <c r="N108" s="105">
        <f t="shared" si="48"/>
        <v>1073.8548723314968</v>
      </c>
      <c r="O108" s="107">
        <f t="shared" si="49"/>
        <v>0</v>
      </c>
      <c r="P108" s="108">
        <f t="shared" si="50"/>
        <v>-126.14512766850316</v>
      </c>
      <c r="Q108" s="109">
        <f t="shared" si="51"/>
        <v>0.89487906027624742</v>
      </c>
      <c r="R108" s="303"/>
      <c r="S108" s="46">
        <v>0.75138888888888877</v>
      </c>
      <c r="T108" s="47">
        <v>0.75668981481481468</v>
      </c>
      <c r="U108" s="110">
        <v>14.633333333333276</v>
      </c>
      <c r="V108" s="111">
        <v>7.6360411553533254</v>
      </c>
      <c r="W108" s="112"/>
      <c r="X108" s="115"/>
      <c r="Y108" s="294"/>
      <c r="Z108" s="295"/>
      <c r="AA108" s="116">
        <f t="shared" si="52"/>
        <v>-378.43538300550972</v>
      </c>
      <c r="AB108" s="109">
        <f t="shared" si="53"/>
        <v>0.89487906027624731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2316</v>
      </c>
      <c r="G109" s="102">
        <f t="shared" si="54"/>
        <v>32493.48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2747.5401003867823</v>
      </c>
      <c r="N109" s="105">
        <f t="shared" si="48"/>
        <v>915.84670012892741</v>
      </c>
      <c r="O109" s="107">
        <f t="shared" si="49"/>
        <v>0</v>
      </c>
      <c r="P109" s="108">
        <f t="shared" si="50"/>
        <v>-84.153299871072591</v>
      </c>
      <c r="Q109" s="109">
        <f t="shared" si="51"/>
        <v>0.91584670012892744</v>
      </c>
      <c r="R109" s="303"/>
      <c r="S109" s="46">
        <v>0.7666666666666665</v>
      </c>
      <c r="T109" s="47">
        <v>0.80178240740740725</v>
      </c>
      <c r="U109" s="110">
        <v>15</v>
      </c>
      <c r="V109" s="111">
        <v>50.576149909673035</v>
      </c>
      <c r="W109" s="112"/>
      <c r="X109" s="115"/>
      <c r="Y109" s="294"/>
      <c r="Z109" s="295"/>
      <c r="AA109" s="116">
        <f t="shared" si="52"/>
        <v>-252.45989961321766</v>
      </c>
      <c r="AB109" s="109">
        <f t="shared" si="53"/>
        <v>0.91584670012892744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2845</v>
      </c>
      <c r="G110" s="102">
        <f t="shared" si="54"/>
        <v>40626.6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3225.320330829687</v>
      </c>
      <c r="N110" s="105">
        <f t="shared" si="48"/>
        <v>1075.1067769432291</v>
      </c>
      <c r="O110" s="107">
        <f t="shared" si="49"/>
        <v>0</v>
      </c>
      <c r="P110" s="108">
        <f t="shared" si="50"/>
        <v>-124.89322305677092</v>
      </c>
      <c r="Q110" s="109">
        <f t="shared" si="51"/>
        <v>0.89592231411935752</v>
      </c>
      <c r="R110" s="303"/>
      <c r="S110" s="46">
        <v>0.81180555555555534</v>
      </c>
      <c r="T110" s="47">
        <v>0.84855324074074057</v>
      </c>
      <c r="U110" s="110">
        <v>15</v>
      </c>
      <c r="V110" s="111">
        <v>52.924975658491825</v>
      </c>
      <c r="W110" s="112"/>
      <c r="X110" s="115"/>
      <c r="Y110" s="294"/>
      <c r="Z110" s="295"/>
      <c r="AA110" s="116">
        <f t="shared" si="52"/>
        <v>-374.67966917031299</v>
      </c>
      <c r="AB110" s="109">
        <f t="shared" si="53"/>
        <v>0.89592231411935752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1446</v>
      </c>
      <c r="G111" s="102">
        <f t="shared" si="54"/>
        <v>26288.28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2746.0541168696354</v>
      </c>
      <c r="N111" s="105">
        <f t="shared" si="48"/>
        <v>915.35137228987844</v>
      </c>
      <c r="O111" s="107">
        <f t="shared" si="49"/>
        <v>0</v>
      </c>
      <c r="P111" s="108">
        <f t="shared" si="50"/>
        <v>-84.648627710121559</v>
      </c>
      <c r="Q111" s="109">
        <f t="shared" si="51"/>
        <v>0.9153513722898784</v>
      </c>
      <c r="R111" s="303"/>
      <c r="S111" s="46">
        <v>0.85833333333333306</v>
      </c>
      <c r="T111" s="47">
        <v>0.88026620370370345</v>
      </c>
      <c r="U111" s="110">
        <v>15</v>
      </c>
      <c r="V111" s="111">
        <v>31.594424693604388</v>
      </c>
      <c r="W111" s="112"/>
      <c r="X111" s="115"/>
      <c r="Y111" s="294"/>
      <c r="Z111" s="295"/>
      <c r="AA111" s="116">
        <f t="shared" si="52"/>
        <v>-253.94588313036456</v>
      </c>
      <c r="AB111" s="109">
        <f t="shared" si="53"/>
        <v>0.91535137228987851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874</v>
      </c>
      <c r="G112" s="120">
        <f t="shared" si="54"/>
        <v>15889.32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3221.5646169944903</v>
      </c>
      <c r="N112" s="105">
        <f t="shared" si="48"/>
        <v>1073.8548723314968</v>
      </c>
      <c r="O112" s="107">
        <f t="shared" si="49"/>
        <v>0</v>
      </c>
      <c r="P112" s="108">
        <f t="shared" si="50"/>
        <v>-126.14512766850316</v>
      </c>
      <c r="Q112" s="109">
        <f t="shared" si="51"/>
        <v>0.89487906027624742</v>
      </c>
      <c r="R112" s="303"/>
      <c r="S112" s="46">
        <v>0.8902777777777775</v>
      </c>
      <c r="T112" s="119">
        <v>0.90157407407407375</v>
      </c>
      <c r="U112" s="110">
        <v>15</v>
      </c>
      <c r="V112" s="111">
        <v>16.277804804338551</v>
      </c>
      <c r="W112" s="112"/>
      <c r="X112" s="115"/>
      <c r="Y112" s="294"/>
      <c r="Z112" s="295"/>
      <c r="AA112" s="116">
        <f t="shared" si="52"/>
        <v>-378.43538300550972</v>
      </c>
      <c r="AB112" s="109">
        <f t="shared" si="53"/>
        <v>0.89487906027624731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6297</v>
      </c>
      <c r="G113" s="120">
        <f t="shared" si="54"/>
        <v>88346.909999999989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2747.5401003867819</v>
      </c>
      <c r="N113" s="105">
        <f t="shared" si="48"/>
        <v>915.8467001289273</v>
      </c>
      <c r="O113" s="122">
        <f t="shared" si="49"/>
        <v>0</v>
      </c>
      <c r="P113" s="123">
        <f t="shared" si="50"/>
        <v>-84.153299871072704</v>
      </c>
      <c r="Q113" s="124">
        <f t="shared" si="51"/>
        <v>0.91584670012892733</v>
      </c>
      <c r="R113" s="303"/>
      <c r="S113" s="46">
        <v>0.9118055555555552</v>
      </c>
      <c r="T113" s="119">
        <v>1.0072916666666663</v>
      </c>
      <c r="U113" s="110">
        <v>14.733333333333292</v>
      </c>
      <c r="V113" s="111">
        <v>137.5120967103675</v>
      </c>
      <c r="W113" s="112"/>
      <c r="X113" s="115"/>
      <c r="Y113" s="294"/>
      <c r="Z113" s="295"/>
      <c r="AA113" s="116">
        <f t="shared" si="52"/>
        <v>-252.45989961321811</v>
      </c>
      <c r="AB113" s="109">
        <f t="shared" si="53"/>
        <v>0.91584670012892733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7654</v>
      </c>
      <c r="G114" s="120">
        <f t="shared" si="54"/>
        <v>109299.12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3225.3203308296875</v>
      </c>
      <c r="N114" s="105">
        <f t="shared" si="48"/>
        <v>1075.1067769432291</v>
      </c>
      <c r="O114" s="122">
        <f t="shared" si="49"/>
        <v>0</v>
      </c>
      <c r="P114" s="123">
        <f t="shared" si="50"/>
        <v>-124.89322305677092</v>
      </c>
      <c r="Q114" s="124">
        <f t="shared" si="51"/>
        <v>0.89592231411935752</v>
      </c>
      <c r="R114" s="303"/>
      <c r="S114" s="46">
        <v>1.0173611111111109</v>
      </c>
      <c r="T114" s="119">
        <v>1.1162384259259257</v>
      </c>
      <c r="U114" s="110">
        <v>14.500000000000348</v>
      </c>
      <c r="V114" s="111">
        <v>142.38585718456815</v>
      </c>
      <c r="W114" s="112"/>
      <c r="X114" s="115"/>
      <c r="Y114" s="294"/>
      <c r="Z114" s="295"/>
      <c r="AA114" s="116">
        <f t="shared" si="52"/>
        <v>-374.67966917031254</v>
      </c>
      <c r="AB114" s="109">
        <f t="shared" si="53"/>
        <v>0.89592231411935763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2985.1197912701482</v>
      </c>
      <c r="N123" s="137">
        <f t="shared" ref="N123:N135" si="59">M123/L123</f>
        <v>995.03993042338277</v>
      </c>
      <c r="O123" s="138">
        <f t="shared" ref="O123:O135" si="60">L123-I123</f>
        <v>0</v>
      </c>
      <c r="P123" s="139">
        <f t="shared" ref="P123:P135" si="61">N123-K123</f>
        <v>-104.96006957661723</v>
      </c>
      <c r="Q123" s="140">
        <f t="shared" ref="Q123:Q135" si="62">N123/K123</f>
        <v>0.90458175493034798</v>
      </c>
      <c r="R123" s="304"/>
      <c r="S123" s="141">
        <v>0.73124999999999996</v>
      </c>
      <c r="T123" s="142">
        <v>1.1162384259259257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-314.8802087298518</v>
      </c>
      <c r="AB123" s="140">
        <f t="shared" ref="AB123:AB135" si="64">M123/J123</f>
        <v>0.90458175493034798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517</v>
      </c>
      <c r="G124" s="147">
        <f t="shared" ref="G124:G135" si="65">E124*F124</f>
        <v>12940.51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3222.4687436999602</v>
      </c>
      <c r="N124" s="151">
        <f t="shared" si="59"/>
        <v>644.49374873999204</v>
      </c>
      <c r="O124" s="153">
        <f t="shared" si="60"/>
        <v>0</v>
      </c>
      <c r="P124" s="154">
        <f t="shared" si="61"/>
        <v>-75.506251260007957</v>
      </c>
      <c r="Q124" s="155">
        <f t="shared" si="62"/>
        <v>0.89513020658332232</v>
      </c>
      <c r="R124" s="302">
        <f>Q140</f>
        <v>0.89485819882291462</v>
      </c>
      <c r="S124" s="156">
        <v>0.74097222222222237</v>
      </c>
      <c r="T124" s="157">
        <v>0.74765046296296311</v>
      </c>
      <c r="U124" s="158"/>
      <c r="V124" s="159">
        <v>9.626160086314318</v>
      </c>
      <c r="W124" s="157"/>
      <c r="X124" s="168"/>
      <c r="Y124" s="305"/>
      <c r="Z124" s="306"/>
      <c r="AA124" s="170">
        <f t="shared" si="63"/>
        <v>-377.53125630003979</v>
      </c>
      <c r="AB124" s="155">
        <f t="shared" si="64"/>
        <v>0.89513020658332232</v>
      </c>
      <c r="AC124" s="307">
        <f>AB140</f>
        <v>0.89485819882291451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473</v>
      </c>
      <c r="G125" s="102">
        <f t="shared" si="65"/>
        <v>7899.0999999999995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3223.4038854278301</v>
      </c>
      <c r="N125" s="105">
        <f t="shared" si="59"/>
        <v>1074.4679618092766</v>
      </c>
      <c r="O125" s="107">
        <f t="shared" si="60"/>
        <v>0</v>
      </c>
      <c r="P125" s="108">
        <f t="shared" si="61"/>
        <v>-125.53203819072337</v>
      </c>
      <c r="Q125" s="109">
        <f t="shared" si="62"/>
        <v>0.8953899681743972</v>
      </c>
      <c r="R125" s="303"/>
      <c r="S125" s="46">
        <v>0.75763888888888897</v>
      </c>
      <c r="T125" s="47">
        <v>0.76375000000000004</v>
      </c>
      <c r="U125" s="110">
        <v>15</v>
      </c>
      <c r="V125" s="111">
        <v>8.8043574459590968</v>
      </c>
      <c r="W125" s="112"/>
      <c r="X125" s="13"/>
      <c r="Y125" s="294"/>
      <c r="Z125" s="295"/>
      <c r="AA125" s="171">
        <f t="shared" si="63"/>
        <v>-376.59611457216988</v>
      </c>
      <c r="AB125" s="109">
        <f t="shared" si="64"/>
        <v>0.89538996817439731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697</v>
      </c>
      <c r="G126" s="102">
        <f t="shared" si="65"/>
        <v>20910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3217.0800309830338</v>
      </c>
      <c r="N126" s="105">
        <f t="shared" si="59"/>
        <v>804.27000774575845</v>
      </c>
      <c r="O126" s="107">
        <f t="shared" si="60"/>
        <v>0</v>
      </c>
      <c r="P126" s="108">
        <f t="shared" si="61"/>
        <v>-95.729992254241552</v>
      </c>
      <c r="Q126" s="109">
        <f t="shared" si="62"/>
        <v>0.89363334193973165</v>
      </c>
      <c r="R126" s="303"/>
      <c r="S126" s="46">
        <v>0.77361111111111114</v>
      </c>
      <c r="T126" s="47">
        <v>0.78262731481481485</v>
      </c>
      <c r="U126" s="110">
        <v>15</v>
      </c>
      <c r="V126" s="111">
        <v>12.999365759396786</v>
      </c>
      <c r="W126" s="112"/>
      <c r="X126" s="13"/>
      <c r="Y126" s="294"/>
      <c r="Z126" s="295"/>
      <c r="AA126" s="171">
        <f t="shared" si="63"/>
        <v>-382.91996901696621</v>
      </c>
      <c r="AB126" s="109">
        <f t="shared" si="64"/>
        <v>0.89363334193973165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718</v>
      </c>
      <c r="G127" s="102">
        <f t="shared" si="65"/>
        <v>17820.759999999998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3220.9531506730564</v>
      </c>
      <c r="N127" s="105">
        <f t="shared" si="59"/>
        <v>644.1906301346113</v>
      </c>
      <c r="O127" s="107">
        <f t="shared" si="60"/>
        <v>0</v>
      </c>
      <c r="P127" s="108">
        <f t="shared" si="61"/>
        <v>-75.809369865388703</v>
      </c>
      <c r="Q127" s="109">
        <f t="shared" si="62"/>
        <v>0.89470920852029345</v>
      </c>
      <c r="R127" s="303"/>
      <c r="S127" s="46">
        <v>0.79236111111111107</v>
      </c>
      <c r="T127" s="47">
        <v>0.80164351851851845</v>
      </c>
      <c r="U127" s="110">
        <v>15</v>
      </c>
      <c r="V127" s="111">
        <v>13.374922882997513</v>
      </c>
      <c r="W127" s="112"/>
      <c r="X127" s="13"/>
      <c r="Y127" s="294"/>
      <c r="Z127" s="295"/>
      <c r="AA127" s="171">
        <f t="shared" si="63"/>
        <v>-379.04684932694363</v>
      </c>
      <c r="AB127" s="109">
        <f t="shared" si="64"/>
        <v>0.89470920852029345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3222.2034114390844</v>
      </c>
      <c r="N128" s="105">
        <f t="shared" si="59"/>
        <v>1074.0678038130281</v>
      </c>
      <c r="O128" s="107">
        <f t="shared" si="60"/>
        <v>0</v>
      </c>
      <c r="P128" s="108">
        <f t="shared" si="61"/>
        <v>-125.93219618697185</v>
      </c>
      <c r="Q128" s="109">
        <f t="shared" si="62"/>
        <v>0.8950565031775235</v>
      </c>
      <c r="R128" s="303"/>
      <c r="S128" s="46">
        <v>0.81180555555555545</v>
      </c>
      <c r="T128" s="47">
        <v>0.82538194444444435</v>
      </c>
      <c r="U128" s="110">
        <v>14.633333333333276</v>
      </c>
      <c r="V128" s="111">
        <v>19.55183827822442</v>
      </c>
      <c r="W128" s="112"/>
      <c r="X128" s="115"/>
      <c r="Y128" s="294"/>
      <c r="Z128" s="295"/>
      <c r="AA128" s="171">
        <f t="shared" si="63"/>
        <v>-377.79658856091555</v>
      </c>
      <c r="AB128" s="109">
        <f t="shared" si="64"/>
        <v>0.8950565031775235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2337</v>
      </c>
      <c r="G129" s="120">
        <f t="shared" si="65"/>
        <v>38934.42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3222.8278723519911</v>
      </c>
      <c r="N129" s="105">
        <f t="shared" si="59"/>
        <v>644.56557447039825</v>
      </c>
      <c r="O129" s="107">
        <f t="shared" si="60"/>
        <v>0</v>
      </c>
      <c r="P129" s="108">
        <f t="shared" si="61"/>
        <v>-75.434425529601754</v>
      </c>
      <c r="Q129" s="109">
        <f t="shared" si="62"/>
        <v>0.89522996454221981</v>
      </c>
      <c r="R129" s="303"/>
      <c r="S129" s="46">
        <v>0.83541666666666647</v>
      </c>
      <c r="T129" s="119">
        <v>0.86562499999999976</v>
      </c>
      <c r="U129" s="110">
        <v>15</v>
      </c>
      <c r="V129" s="111">
        <v>43.508373873429576</v>
      </c>
      <c r="W129" s="112"/>
      <c r="X129" s="49"/>
      <c r="Y129" s="294"/>
      <c r="Z129" s="295"/>
      <c r="AA129" s="171">
        <f t="shared" si="63"/>
        <v>-377.17212764800888</v>
      </c>
      <c r="AB129" s="109">
        <f t="shared" si="64"/>
        <v>0.8952299645422197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1059</v>
      </c>
      <c r="G130" s="120">
        <f t="shared" si="65"/>
        <v>26506.77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3222.4687436999598</v>
      </c>
      <c r="N130" s="105">
        <f t="shared" si="59"/>
        <v>644.49374873999193</v>
      </c>
      <c r="O130" s="122">
        <f t="shared" si="60"/>
        <v>0</v>
      </c>
      <c r="P130" s="123">
        <f t="shared" si="61"/>
        <v>-75.506251260008071</v>
      </c>
      <c r="Q130" s="124">
        <f t="shared" si="62"/>
        <v>0.8951302065833221</v>
      </c>
      <c r="R130" s="303"/>
      <c r="S130" s="46">
        <v>0.87569444444444422</v>
      </c>
      <c r="T130" s="119">
        <v>0.88938657407407384</v>
      </c>
      <c r="U130" s="110">
        <v>14.500000000000028</v>
      </c>
      <c r="V130" s="111">
        <v>19.717801801560665</v>
      </c>
      <c r="W130" s="112"/>
      <c r="X130" s="115"/>
      <c r="Y130" s="294"/>
      <c r="Z130" s="295"/>
      <c r="AA130" s="171">
        <f t="shared" si="63"/>
        <v>-377.53125630004024</v>
      </c>
      <c r="AB130" s="109">
        <f t="shared" si="64"/>
        <v>0.89513020658332221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998</v>
      </c>
      <c r="G131" s="120">
        <f t="shared" si="65"/>
        <v>16666.599999999999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3223.4038854278297</v>
      </c>
      <c r="N131" s="105">
        <f t="shared" si="59"/>
        <v>1074.4679618092766</v>
      </c>
      <c r="O131" s="122">
        <f t="shared" si="60"/>
        <v>0</v>
      </c>
      <c r="P131" s="123">
        <f t="shared" si="61"/>
        <v>-125.53203819072337</v>
      </c>
      <c r="Q131" s="124">
        <f t="shared" si="62"/>
        <v>0.8953899681743972</v>
      </c>
      <c r="R131" s="303"/>
      <c r="S131" s="46">
        <v>0.89930555555555525</v>
      </c>
      <c r="T131" s="119">
        <v>0.91219907407407375</v>
      </c>
      <c r="U131" s="110">
        <v>15</v>
      </c>
      <c r="V131" s="111">
        <v>18.576635795068032</v>
      </c>
      <c r="W131" s="112"/>
      <c r="X131" s="115"/>
      <c r="Y131" s="294"/>
      <c r="Z131" s="295"/>
      <c r="AA131" s="171">
        <f t="shared" si="63"/>
        <v>-376.59611457217034</v>
      </c>
      <c r="AB131" s="109">
        <f t="shared" si="64"/>
        <v>0.89538996817439709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1721</v>
      </c>
      <c r="G132" s="120">
        <f t="shared" si="65"/>
        <v>51630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3217.0800309830333</v>
      </c>
      <c r="N132" s="105">
        <f t="shared" si="59"/>
        <v>804.27000774575833</v>
      </c>
      <c r="O132" s="122">
        <f t="shared" si="60"/>
        <v>0</v>
      </c>
      <c r="P132" s="123">
        <f t="shared" si="61"/>
        <v>-95.729992254241665</v>
      </c>
      <c r="Q132" s="124">
        <f t="shared" si="62"/>
        <v>0.89363334193973143</v>
      </c>
      <c r="R132" s="303"/>
      <c r="S132" s="46">
        <v>0.92222222222222183</v>
      </c>
      <c r="T132" s="119">
        <v>0.94450231481481439</v>
      </c>
      <c r="U132" s="110">
        <v>15</v>
      </c>
      <c r="V132" s="111">
        <v>32.097429658424495</v>
      </c>
      <c r="W132" s="125"/>
      <c r="X132" s="126"/>
      <c r="Y132" s="294"/>
      <c r="Z132" s="295"/>
      <c r="AA132" s="171">
        <f t="shared" si="63"/>
        <v>-382.91996901696666</v>
      </c>
      <c r="AB132" s="109">
        <f t="shared" si="64"/>
        <v>0.89363334193973143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1652</v>
      </c>
      <c r="G133" s="120">
        <f t="shared" si="65"/>
        <v>41002.639999999999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3220.9531506730564</v>
      </c>
      <c r="N133" s="105">
        <f t="shared" si="59"/>
        <v>644.1906301346113</v>
      </c>
      <c r="O133" s="122">
        <f t="shared" si="60"/>
        <v>0</v>
      </c>
      <c r="P133" s="123">
        <f t="shared" si="61"/>
        <v>-75.809369865388703</v>
      </c>
      <c r="Q133" s="124">
        <f t="shared" si="62"/>
        <v>0.89470920852029345</v>
      </c>
      <c r="R133" s="303"/>
      <c r="S133" s="46">
        <v>0.95486111111111072</v>
      </c>
      <c r="T133" s="119">
        <v>0.97622685185185143</v>
      </c>
      <c r="U133" s="110">
        <v>14.916666666666707</v>
      </c>
      <c r="V133" s="111">
        <v>30.773499446673945</v>
      </c>
      <c r="W133" s="125"/>
      <c r="X133" s="126"/>
      <c r="Y133" s="294"/>
      <c r="Z133" s="295"/>
      <c r="AA133" s="171">
        <f t="shared" si="63"/>
        <v>-379.04684932694363</v>
      </c>
      <c r="AB133" s="109">
        <f t="shared" si="64"/>
        <v>0.89470920852029345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2703</v>
      </c>
      <c r="G134" s="120">
        <f t="shared" si="65"/>
        <v>49140.54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3222.2034114390844</v>
      </c>
      <c r="N134" s="105">
        <f t="shared" si="59"/>
        <v>1074.0678038130281</v>
      </c>
      <c r="O134" s="122">
        <f t="shared" si="60"/>
        <v>0</v>
      </c>
      <c r="P134" s="123">
        <f t="shared" si="61"/>
        <v>-125.93219618697185</v>
      </c>
      <c r="Q134" s="124">
        <f t="shared" si="62"/>
        <v>0.8950565031775235</v>
      </c>
      <c r="R134" s="303"/>
      <c r="S134" s="46">
        <v>0.98611111111111072</v>
      </c>
      <c r="T134" s="119">
        <v>1.0210532407407404</v>
      </c>
      <c r="U134" s="110">
        <v>15</v>
      </c>
      <c r="V134" s="111">
        <v>50.33201796765772</v>
      </c>
      <c r="W134" s="125"/>
      <c r="X134" s="126"/>
      <c r="Y134" s="294"/>
      <c r="Z134" s="295"/>
      <c r="AA134" s="171">
        <f t="shared" si="63"/>
        <v>-377.79658856091555</v>
      </c>
      <c r="AB134" s="109">
        <f t="shared" si="64"/>
        <v>0.8950565031775235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6132</v>
      </c>
      <c r="G135" s="120">
        <f t="shared" si="65"/>
        <v>102159.12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3222.8278723519907</v>
      </c>
      <c r="N135" s="105">
        <f t="shared" si="59"/>
        <v>644.56557447039813</v>
      </c>
      <c r="O135" s="122">
        <f t="shared" si="60"/>
        <v>0</v>
      </c>
      <c r="P135" s="123">
        <f t="shared" si="61"/>
        <v>-75.434425529601867</v>
      </c>
      <c r="Q135" s="124">
        <f t="shared" si="62"/>
        <v>0.89522996454221959</v>
      </c>
      <c r="R135" s="303"/>
      <c r="S135" s="46">
        <v>1.0312499999999998</v>
      </c>
      <c r="T135" s="119">
        <v>1.1105208333333332</v>
      </c>
      <c r="U135" s="110">
        <v>14.683333333333444</v>
      </c>
      <c r="V135" s="111">
        <v>114.16061129305528</v>
      </c>
      <c r="W135" s="125"/>
      <c r="X135" s="126"/>
      <c r="Y135" s="294"/>
      <c r="Z135" s="295"/>
      <c r="AA135" s="171">
        <f t="shared" si="63"/>
        <v>-377.17212764800934</v>
      </c>
      <c r="AB135" s="109">
        <f t="shared" si="64"/>
        <v>0.89522996454221959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3221.4895157624924</v>
      </c>
      <c r="N140" s="137">
        <f>M140/L140</f>
        <v>773.15748378299816</v>
      </c>
      <c r="O140" s="138">
        <f>L140-I140</f>
        <v>0</v>
      </c>
      <c r="P140" s="139">
        <f>N140-K140</f>
        <v>-90.84251621700173</v>
      </c>
      <c r="Q140" s="140">
        <f>N140/K140</f>
        <v>0.89485819882291462</v>
      </c>
      <c r="R140" s="304"/>
      <c r="S140" s="141">
        <v>0.74097222222222237</v>
      </c>
      <c r="T140" s="142">
        <v>1.1105208333333332</v>
      </c>
      <c r="U140" s="143"/>
      <c r="V140" s="165"/>
      <c r="W140" s="166"/>
      <c r="X140" s="137"/>
      <c r="Y140" s="290"/>
      <c r="Z140" s="291"/>
      <c r="AA140" s="173">
        <f>M140-J140</f>
        <v>-378.51048423750763</v>
      </c>
      <c r="AB140" s="140">
        <f>M140/J140</f>
        <v>0.89485819882291451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52" priority="1" operator="greaterThan">
      <formula>0</formula>
    </cfRule>
  </conditionalFormatting>
  <conditionalFormatting sqref="P5:P140 AA5:AA140">
    <cfRule type="cellIs" dxfId="251" priority="4" operator="lessThan">
      <formula>0</formula>
    </cfRule>
  </conditionalFormatting>
  <conditionalFormatting sqref="Q5:Q140 AB5:AB14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6 R5:R140 AC73:AC78">
    <cfRule type="cellIs" dxfId="248" priority="5" operator="lessThan">
      <formula>0.8</formula>
    </cfRule>
  </conditionalFormatting>
  <conditionalFormatting sqref="AC12:AC20">
    <cfRule type="cellIs" dxfId="247" priority="12" operator="lessThan">
      <formula>0.8</formula>
    </cfRule>
  </conditionalFormatting>
  <conditionalFormatting sqref="AC22">
    <cfRule type="cellIs" dxfId="246" priority="11" operator="lessThan">
      <formula>0.8</formula>
    </cfRule>
  </conditionalFormatting>
  <conditionalFormatting sqref="AC39">
    <cfRule type="cellIs" dxfId="245" priority="7" operator="lessThan">
      <formula>0.8</formula>
    </cfRule>
  </conditionalFormatting>
  <conditionalFormatting sqref="AC56:AC61">
    <cfRule type="cellIs" dxfId="244" priority="6" operator="lessThan">
      <formula>0.8</formula>
    </cfRule>
  </conditionalFormatting>
  <conditionalFormatting sqref="AC90">
    <cfRule type="cellIs" dxfId="243" priority="10" operator="lessThan">
      <formula>0.8</formula>
    </cfRule>
  </conditionalFormatting>
  <conditionalFormatting sqref="AC107">
    <cfRule type="cellIs" dxfId="242" priority="9" operator="lessThan">
      <formula>0.8</formula>
    </cfRule>
  </conditionalFormatting>
  <conditionalFormatting sqref="AC124:AC129">
    <cfRule type="cellIs" dxfId="241" priority="8" operator="lessThan">
      <formula>0.8</formula>
    </cfRule>
  </conditionalFormatting>
  <dataValidations count="1">
    <dataValidation type="list" allowBlank="1" showInputMessage="1" showErrorMessage="1" sqref="Y5:Z140" xr:uid="{904C7BD2-AA48-401B-8EE3-9CAF7EB57E9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5F4B-DF19-4759-898A-3CEDAE5A8D2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15" sqref="K15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81989</v>
      </c>
      <c r="E1" s="87" t="s">
        <v>3</v>
      </c>
      <c r="F1" s="88">
        <f>SUM(G5:G140)</f>
        <v>3701613.9499999997</v>
      </c>
      <c r="G1" s="89" t="s">
        <v>84</v>
      </c>
      <c r="H1" s="90">
        <f>L21+L38+L55+L72+L89+L106+L123+L140</f>
        <v>137.06666666666666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46245</v>
      </c>
      <c r="B2" s="348"/>
      <c r="C2" s="91" t="s">
        <v>40</v>
      </c>
      <c r="D2" s="92">
        <f>AVERAGE(N21,N38,N55,N72,N89,N106,N123,N140)</f>
        <v>201.36238838497036</v>
      </c>
      <c r="E2" s="92" t="s">
        <v>91</v>
      </c>
      <c r="F2" s="93">
        <f>F1/D1</f>
        <v>45.147689934015538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3756</v>
      </c>
      <c r="G5" s="147">
        <f t="shared" ref="G5:G8" si="0">E5*F5</f>
        <v>73993.2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1082.7272881768488</v>
      </c>
      <c r="N5" s="151">
        <f>M5/L5</f>
        <v>83.286714475142219</v>
      </c>
      <c r="O5" s="153">
        <f>L5-I5</f>
        <v>0</v>
      </c>
      <c r="P5" s="154">
        <f>N5-K5</f>
        <v>-9.0209778325500878</v>
      </c>
      <c r="Q5" s="155">
        <f>N5/K5</f>
        <v>0.90227274014737402</v>
      </c>
      <c r="R5" s="302">
        <f>Q21</f>
        <v>0.90202973393150254</v>
      </c>
      <c r="S5" s="156">
        <v>0.20833333333333334</v>
      </c>
      <c r="T5" s="157">
        <v>0.35287037037037039</v>
      </c>
      <c r="U5" s="158"/>
      <c r="V5" s="159">
        <v>208.14105496451708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-117.27271182315121</v>
      </c>
      <c r="AF5" s="131">
        <f>M5/J5</f>
        <v>0.90227274014737402</v>
      </c>
      <c r="AG5" s="381">
        <f>AF21</f>
        <v>0.90202973393150265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4382</v>
      </c>
      <c r="G6" s="102">
        <f t="shared" si="0"/>
        <v>247276.26</v>
      </c>
      <c r="H6" s="26"/>
      <c r="I6" s="103">
        <v>24</v>
      </c>
      <c r="J6" s="104">
        <v>2000</v>
      </c>
      <c r="K6" s="105">
        <f t="shared" ref="K6:K43" si="1">J6/I6</f>
        <v>83.333333333333329</v>
      </c>
      <c r="L6" s="106">
        <v>24</v>
      </c>
      <c r="M6" s="104">
        <f>F6/V6*60</f>
        <v>1804.9548219448357</v>
      </c>
      <c r="N6" s="105">
        <f>M6/L6</f>
        <v>75.206450914368148</v>
      </c>
      <c r="O6" s="107">
        <f>L6-I6</f>
        <v>0</v>
      </c>
      <c r="P6" s="108">
        <f>N6-K6</f>
        <v>-8.1268824189651809</v>
      </c>
      <c r="Q6" s="109">
        <f>N6/K6</f>
        <v>0.90247741097241785</v>
      </c>
      <c r="R6" s="303"/>
      <c r="S6" s="46">
        <v>0.3569444444444444</v>
      </c>
      <c r="T6" s="47">
        <v>0.45809027777777772</v>
      </c>
      <c r="U6" s="110">
        <v>5.8666666666665712</v>
      </c>
      <c r="V6" s="111">
        <v>145.66569578550678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-195.04517805516434</v>
      </c>
      <c r="AF6" s="109">
        <f>M6/J6</f>
        <v>0.90247741097241785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856</v>
      </c>
      <c r="G7" s="102">
        <f t="shared" si="0"/>
        <v>66211.599999999991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1802.8216040393493</v>
      </c>
      <c r="N7" s="105">
        <f>M7/L7</f>
        <v>72.112864161573967</v>
      </c>
      <c r="O7" s="107">
        <f>L7-I7</f>
        <v>0</v>
      </c>
      <c r="P7" s="108">
        <f>N7-K7</f>
        <v>-7.8871358384260333</v>
      </c>
      <c r="Q7" s="109">
        <f>N7/K7</f>
        <v>0.90141080201967461</v>
      </c>
      <c r="R7" s="303"/>
      <c r="S7" s="46">
        <v>0.46111111111111103</v>
      </c>
      <c r="T7" s="47">
        <v>0.48089120370370364</v>
      </c>
      <c r="U7" s="110">
        <v>5</v>
      </c>
      <c r="V7" s="111">
        <v>28.488675687557933</v>
      </c>
      <c r="W7" s="112">
        <v>0.48089120370370364</v>
      </c>
      <c r="X7" s="115">
        <v>0.51874999999999993</v>
      </c>
      <c r="Y7" s="12"/>
      <c r="Z7" s="197"/>
      <c r="AA7" s="294"/>
      <c r="AB7" s="295"/>
      <c r="AC7" s="12">
        <v>1</v>
      </c>
      <c r="AD7" s="197"/>
      <c r="AE7" s="116">
        <f>M7-J7</f>
        <v>-197.17839596065073</v>
      </c>
      <c r="AF7" s="109">
        <f>M7/J7</f>
        <v>0.90141080201967461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5318</v>
      </c>
      <c r="G8" s="102">
        <f t="shared" si="0"/>
        <v>316527.36000000004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1804.1103701457851</v>
      </c>
      <c r="N8" s="105">
        <f>M8/L8</f>
        <v>75.171265422741044</v>
      </c>
      <c r="O8" s="107">
        <f>L8-I8</f>
        <v>0</v>
      </c>
      <c r="P8" s="108">
        <f>N8-K8</f>
        <v>-8.1620679105922846</v>
      </c>
      <c r="Q8" s="109">
        <f>N8/K8</f>
        <v>0.90205518507289262</v>
      </c>
      <c r="R8" s="303"/>
      <c r="S8" s="46">
        <v>0.51874999999999993</v>
      </c>
      <c r="T8" s="47">
        <v>0.64156249999999992</v>
      </c>
      <c r="U8" s="110">
        <v>54.516666666666666</v>
      </c>
      <c r="V8" s="111">
        <v>176.86279358519295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-195.88962985421495</v>
      </c>
      <c r="AF8" s="109">
        <f>M8/J8</f>
        <v>0.90205518507289251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1623.6535210767047</v>
      </c>
      <c r="N21" s="137">
        <f t="shared" ref="N21:N27" si="5">M21/L21</f>
        <v>75.518768422172315</v>
      </c>
      <c r="O21" s="138">
        <f t="shared" ref="O21:O27" si="6">L21-I21</f>
        <v>0</v>
      </c>
      <c r="P21" s="139">
        <f t="shared" ref="P21:P27" si="7">N21-K21</f>
        <v>-8.2021618103858316</v>
      </c>
      <c r="Q21" s="140">
        <f t="shared" ref="Q21:Q27" si="8">N21/K21</f>
        <v>0.90202973393150254</v>
      </c>
      <c r="R21" s="304"/>
      <c r="S21" s="141">
        <v>0.20833333333333334</v>
      </c>
      <c r="T21" s="142">
        <v>0.64156249999999992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7" si="9">M21-J21</f>
        <v>-176.34647892329531</v>
      </c>
      <c r="AF21" s="140">
        <f t="shared" ref="AF21:AF27" si="10">M21/J21</f>
        <v>0.90202973393150265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2306</v>
      </c>
      <c r="G22" s="147">
        <f t="shared" ref="G22:G27" si="11">E22*F22</f>
        <v>84053.700000000012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1893.0683422374966</v>
      </c>
      <c r="N22" s="151">
        <f t="shared" si="5"/>
        <v>94.65341711187483</v>
      </c>
      <c r="O22" s="153">
        <f t="shared" si="6"/>
        <v>0</v>
      </c>
      <c r="P22" s="154">
        <f t="shared" si="7"/>
        <v>-10.34658288812517</v>
      </c>
      <c r="Q22" s="155">
        <f t="shared" si="8"/>
        <v>0.90146111535118889</v>
      </c>
      <c r="R22" s="302">
        <f>Q38</f>
        <v>0.90292840609087166</v>
      </c>
      <c r="S22" s="156">
        <v>0.20833333333333334</v>
      </c>
      <c r="T22" s="157">
        <v>0.25908564814814816</v>
      </c>
      <c r="U22" s="158"/>
      <c r="V22" s="159">
        <v>73.087694148678509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-206.93165776250339</v>
      </c>
      <c r="AF22" s="155">
        <f t="shared" si="10"/>
        <v>0.90146111535118889</v>
      </c>
      <c r="AG22" s="374">
        <f>AF38</f>
        <v>0.91099026685953999</v>
      </c>
    </row>
    <row r="23" spans="1:33" ht="15.75" customHeight="1">
      <c r="A23" s="297"/>
      <c r="B23" s="162" t="s">
        <v>166</v>
      </c>
      <c r="C23" s="292" t="s">
        <v>217</v>
      </c>
      <c r="D23" s="293"/>
      <c r="E23" s="100">
        <v>34.79</v>
      </c>
      <c r="F23" s="110">
        <v>1674</v>
      </c>
      <c r="G23" s="102">
        <f t="shared" si="11"/>
        <v>58238.46</v>
      </c>
      <c r="H23" s="26"/>
      <c r="I23" s="106">
        <v>11</v>
      </c>
      <c r="J23" s="104">
        <v>2000</v>
      </c>
      <c r="K23" s="105">
        <f t="shared" si="1"/>
        <v>181.81818181818181</v>
      </c>
      <c r="L23" s="106">
        <v>11</v>
      </c>
      <c r="M23" s="104">
        <f t="shared" si="12"/>
        <v>1808.9279954925196</v>
      </c>
      <c r="N23" s="105">
        <f t="shared" si="5"/>
        <v>164.44799959022905</v>
      </c>
      <c r="O23" s="107">
        <f t="shared" si="6"/>
        <v>0</v>
      </c>
      <c r="P23" s="108">
        <f t="shared" si="7"/>
        <v>-17.370182227952768</v>
      </c>
      <c r="Q23" s="109">
        <f t="shared" si="8"/>
        <v>0.90446399774625974</v>
      </c>
      <c r="R23" s="303"/>
      <c r="S23" s="46">
        <v>0.26250000000000001</v>
      </c>
      <c r="T23" s="47">
        <v>0.30105324074074075</v>
      </c>
      <c r="U23" s="110">
        <v>4.9166666666666625</v>
      </c>
      <c r="V23" s="111">
        <v>55.524598132306004</v>
      </c>
      <c r="W23" s="112"/>
      <c r="X23" s="115"/>
      <c r="Y23" s="12"/>
      <c r="Z23" s="197"/>
      <c r="AA23" s="294"/>
      <c r="AB23" s="295"/>
      <c r="AC23" s="12">
        <v>0</v>
      </c>
      <c r="AD23" s="197"/>
      <c r="AE23" s="116">
        <f t="shared" si="9"/>
        <v>-191.07200450748041</v>
      </c>
      <c r="AF23" s="109">
        <f t="shared" si="10"/>
        <v>0.90446399774625974</v>
      </c>
      <c r="AG23" s="375"/>
    </row>
    <row r="24" spans="1:33" ht="15.75" customHeight="1">
      <c r="A24" s="297"/>
      <c r="B24" s="162" t="s">
        <v>166</v>
      </c>
      <c r="C24" s="292" t="s">
        <v>220</v>
      </c>
      <c r="D24" s="293"/>
      <c r="E24" s="100">
        <v>51.44</v>
      </c>
      <c r="F24" s="110">
        <v>1444</v>
      </c>
      <c r="G24" s="102">
        <f t="shared" si="11"/>
        <v>74279.360000000001</v>
      </c>
      <c r="H24" s="26"/>
      <c r="I24" s="106">
        <v>19</v>
      </c>
      <c r="J24" s="104">
        <v>2000</v>
      </c>
      <c r="K24" s="105">
        <f t="shared" si="1"/>
        <v>105.26315789473684</v>
      </c>
      <c r="L24" s="106">
        <v>19</v>
      </c>
      <c r="M24" s="104">
        <f t="shared" si="12"/>
        <v>1805.9709154418085</v>
      </c>
      <c r="N24" s="105">
        <f t="shared" si="5"/>
        <v>95.051100812726759</v>
      </c>
      <c r="O24" s="107">
        <f t="shared" si="6"/>
        <v>0</v>
      </c>
      <c r="P24" s="108">
        <f t="shared" si="7"/>
        <v>-10.212057082010077</v>
      </c>
      <c r="Q24" s="109">
        <f t="shared" si="8"/>
        <v>0.90298545772090422</v>
      </c>
      <c r="R24" s="303"/>
      <c r="S24" s="46">
        <v>0.30486111111111114</v>
      </c>
      <c r="T24" s="47">
        <v>0.33817129629629633</v>
      </c>
      <c r="U24" s="110">
        <v>5.4833333333333645</v>
      </c>
      <c r="V24" s="111">
        <v>47.974194522841799</v>
      </c>
      <c r="W24" s="112"/>
      <c r="X24" s="115"/>
      <c r="Y24" s="12"/>
      <c r="Z24" s="197"/>
      <c r="AA24" s="294"/>
      <c r="AB24" s="295"/>
      <c r="AC24" s="12">
        <v>1</v>
      </c>
      <c r="AD24" s="197"/>
      <c r="AE24" s="116">
        <f t="shared" si="9"/>
        <v>-194.02908455819147</v>
      </c>
      <c r="AF24" s="109">
        <f t="shared" si="10"/>
        <v>0.90298545772090422</v>
      </c>
      <c r="AG24" s="375"/>
    </row>
    <row r="25" spans="1:33" ht="15.75" customHeight="1">
      <c r="A25" s="297"/>
      <c r="B25" s="162" t="s">
        <v>171</v>
      </c>
      <c r="C25" s="292" t="s">
        <v>226</v>
      </c>
      <c r="D25" s="293"/>
      <c r="E25" s="100">
        <v>43.28</v>
      </c>
      <c r="F25" s="110">
        <v>2217</v>
      </c>
      <c r="G25" s="102">
        <f t="shared" si="11"/>
        <v>95951.760000000009</v>
      </c>
      <c r="H25" s="26"/>
      <c r="I25" s="106">
        <v>21</v>
      </c>
      <c r="J25" s="104">
        <v>1800</v>
      </c>
      <c r="K25" s="105">
        <f t="shared" si="1"/>
        <v>85.714285714285708</v>
      </c>
      <c r="L25" s="106">
        <v>21</v>
      </c>
      <c r="M25" s="104">
        <f t="shared" si="12"/>
        <v>1623.8849246155487</v>
      </c>
      <c r="N25" s="105">
        <f t="shared" si="5"/>
        <v>77.327853553121372</v>
      </c>
      <c r="O25" s="107">
        <f t="shared" si="6"/>
        <v>0</v>
      </c>
      <c r="P25" s="108">
        <f t="shared" si="7"/>
        <v>-8.3864321611643362</v>
      </c>
      <c r="Q25" s="109">
        <f t="shared" si="8"/>
        <v>0.90215829145308268</v>
      </c>
      <c r="R25" s="303"/>
      <c r="S25" s="46">
        <v>0.34097222222222223</v>
      </c>
      <c r="T25" s="47">
        <v>0.39784722222222224</v>
      </c>
      <c r="U25" s="110">
        <v>5</v>
      </c>
      <c r="V25" s="111">
        <v>81.914671405359712</v>
      </c>
      <c r="W25" s="112"/>
      <c r="X25" s="115"/>
      <c r="Y25" s="12"/>
      <c r="Z25" s="197"/>
      <c r="AA25" s="294"/>
      <c r="AB25" s="295"/>
      <c r="AC25" s="12">
        <v>2</v>
      </c>
      <c r="AD25" s="197"/>
      <c r="AE25" s="116">
        <f t="shared" si="9"/>
        <v>-176.1150753844513</v>
      </c>
      <c r="AF25" s="109">
        <f t="shared" si="10"/>
        <v>0.90215829145308257</v>
      </c>
      <c r="AG25" s="375"/>
    </row>
    <row r="26" spans="1:33" ht="15.75" customHeight="1">
      <c r="A26" s="298"/>
      <c r="B26" s="162" t="s">
        <v>173</v>
      </c>
      <c r="C26" s="292" t="s">
        <v>207</v>
      </c>
      <c r="D26" s="293"/>
      <c r="E26" s="100">
        <v>61.09</v>
      </c>
      <c r="F26" s="110">
        <v>3119</v>
      </c>
      <c r="G26" s="102">
        <f t="shared" si="11"/>
        <v>190539.71000000002</v>
      </c>
      <c r="H26" s="13"/>
      <c r="I26" s="117">
        <v>20</v>
      </c>
      <c r="J26" s="104">
        <v>2000</v>
      </c>
      <c r="K26" s="105">
        <f t="shared" si="1"/>
        <v>100</v>
      </c>
      <c r="L26" s="106">
        <v>20</v>
      </c>
      <c r="M26" s="104">
        <f t="shared" si="12"/>
        <v>1801.979693275573</v>
      </c>
      <c r="N26" s="105">
        <f t="shared" si="5"/>
        <v>90.098984663778651</v>
      </c>
      <c r="O26" s="107">
        <f t="shared" si="6"/>
        <v>0</v>
      </c>
      <c r="P26" s="108">
        <f t="shared" si="7"/>
        <v>-9.9010153362213487</v>
      </c>
      <c r="Q26" s="109">
        <f t="shared" si="8"/>
        <v>0.90098984663778647</v>
      </c>
      <c r="R26" s="303"/>
      <c r="S26" s="46">
        <v>0.40138888888888891</v>
      </c>
      <c r="T26" s="47">
        <v>0.47350694444444447</v>
      </c>
      <c r="U26" s="110">
        <v>5.0999999999999979</v>
      </c>
      <c r="V26" s="111">
        <v>103.85244667203975</v>
      </c>
      <c r="W26" s="112">
        <v>0.47350694444444447</v>
      </c>
      <c r="X26" s="115">
        <v>0.51249999999999996</v>
      </c>
      <c r="Y26" s="12"/>
      <c r="Z26" s="197"/>
      <c r="AA26" s="294"/>
      <c r="AB26" s="295"/>
      <c r="AC26" s="12">
        <v>2</v>
      </c>
      <c r="AD26" s="197"/>
      <c r="AE26" s="116">
        <f t="shared" si="9"/>
        <v>-198.02030672442697</v>
      </c>
      <c r="AF26" s="109">
        <f t="shared" si="10"/>
        <v>0.90098984663778647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2545</v>
      </c>
      <c r="G27" s="120">
        <f t="shared" si="11"/>
        <v>76273.649999999994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0.51249999999999996</v>
      </c>
      <c r="T27" s="119">
        <v>0.55287037037037035</v>
      </c>
      <c r="U27" s="110">
        <v>56.149999999999906</v>
      </c>
      <c r="V27" s="111">
        <v>58.135227147929868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18.666666666666668</v>
      </c>
      <c r="J38" s="136">
        <f t="shared" si="13"/>
        <v>2115</v>
      </c>
      <c r="K38" s="137">
        <f t="shared" ref="K38" si="14">J38/I38</f>
        <v>113.30357142857142</v>
      </c>
      <c r="L38" s="135">
        <f t="shared" ref="L38:M38" si="15">AVERAGE(L22:L37)</f>
        <v>18.833333333333332</v>
      </c>
      <c r="M38" s="136">
        <f t="shared" si="15"/>
        <v>1926.744414407927</v>
      </c>
      <c r="N38" s="137">
        <f t="shared" ref="N38:N43" si="16">M38/L38</f>
        <v>102.30501315440321</v>
      </c>
      <c r="O38" s="138">
        <f t="shared" ref="O38:O43" si="17">L38-I38</f>
        <v>0.1666666666666643</v>
      </c>
      <c r="P38" s="139">
        <f t="shared" ref="P38:P43" si="18">N38-K38</f>
        <v>-10.998558274168204</v>
      </c>
      <c r="Q38" s="140">
        <f t="shared" ref="Q38:Q43" si="19">N38/K38</f>
        <v>0.90292840609087166</v>
      </c>
      <c r="R38" s="304"/>
      <c r="S38" s="141">
        <v>0.20833333333333334</v>
      </c>
      <c r="T38" s="142">
        <v>0.55287037037037035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3" si="20">M38-J38</f>
        <v>-188.25558559207298</v>
      </c>
      <c r="AF38" s="140">
        <f t="shared" ref="AF38:AF43" si="21">M38/J38</f>
        <v>0.91099026685953999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3033</v>
      </c>
      <c r="G39" s="147">
        <f t="shared" ref="G39:G43" si="22">E39*F39</f>
        <v>163054.07999999999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>F39/V39*60</f>
        <v>1801.948213901225</v>
      </c>
      <c r="N39" s="151">
        <f t="shared" si="16"/>
        <v>90.097410695061257</v>
      </c>
      <c r="O39" s="153">
        <f t="shared" si="17"/>
        <v>0</v>
      </c>
      <c r="P39" s="154">
        <f t="shared" si="18"/>
        <v>-9.9025893049387435</v>
      </c>
      <c r="Q39" s="155">
        <f t="shared" si="19"/>
        <v>0.90097410695061253</v>
      </c>
      <c r="R39" s="302">
        <f>Q55</f>
        <v>0.901416985215994</v>
      </c>
      <c r="S39" s="156">
        <v>0.20833333333333334</v>
      </c>
      <c r="T39" s="157">
        <v>0.27846064814814814</v>
      </c>
      <c r="U39" s="158"/>
      <c r="V39" s="159">
        <v>100.99069362599083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-198.05178609877498</v>
      </c>
      <c r="AF39" s="155">
        <f t="shared" si="21"/>
        <v>0.90097410695061253</v>
      </c>
      <c r="AG39" s="307">
        <f>AF55</f>
        <v>0.90141698521599389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2838</v>
      </c>
      <c r="G40" s="102">
        <f t="shared" si="22"/>
        <v>203058.9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>F40/V40*60</f>
        <v>1803.0138067243454</v>
      </c>
      <c r="N40" s="105">
        <f t="shared" si="16"/>
        <v>81.95517303292479</v>
      </c>
      <c r="O40" s="107">
        <f t="shared" si="17"/>
        <v>0</v>
      </c>
      <c r="P40" s="108">
        <f t="shared" si="18"/>
        <v>-8.9539178761661162</v>
      </c>
      <c r="Q40" s="109">
        <f t="shared" si="19"/>
        <v>0.90150690336217276</v>
      </c>
      <c r="R40" s="303"/>
      <c r="S40" s="46">
        <v>0.28125</v>
      </c>
      <c r="T40" s="47">
        <v>0.34682870370370372</v>
      </c>
      <c r="U40" s="110">
        <v>5</v>
      </c>
      <c r="V40" s="111">
        <v>94.441872472046654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-196.98619327565461</v>
      </c>
      <c r="AF40" s="109">
        <f t="shared" si="21"/>
        <v>0.90150690336217265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2140</v>
      </c>
      <c r="G41" s="102">
        <f t="shared" si="22"/>
        <v>136788.80000000002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>F41/V41*60</f>
        <v>1804.3665741879886</v>
      </c>
      <c r="N41" s="105">
        <f t="shared" si="16"/>
        <v>75.181940591166196</v>
      </c>
      <c r="O41" s="107">
        <f t="shared" si="17"/>
        <v>0</v>
      </c>
      <c r="P41" s="108">
        <f t="shared" si="18"/>
        <v>-8.1513927421671326</v>
      </c>
      <c r="Q41" s="109">
        <f t="shared" si="19"/>
        <v>0.90218328709399442</v>
      </c>
      <c r="R41" s="303"/>
      <c r="S41" s="46">
        <v>0.35</v>
      </c>
      <c r="T41" s="47">
        <v>0.39940972222222221</v>
      </c>
      <c r="U41" s="110">
        <v>4.5666666666666078</v>
      </c>
      <c r="V41" s="111">
        <v>71.16070638682902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-195.63342581201141</v>
      </c>
      <c r="AF41" s="109">
        <f t="shared" si="21"/>
        <v>0.90218328709399431</v>
      </c>
      <c r="AG41" s="308"/>
    </row>
    <row r="42" spans="1:33" ht="15.75" customHeight="1">
      <c r="A42" s="311"/>
      <c r="B42" s="162" t="s">
        <v>173</v>
      </c>
      <c r="C42" s="292" t="s">
        <v>179</v>
      </c>
      <c r="D42" s="293"/>
      <c r="E42" s="100">
        <v>59.54</v>
      </c>
      <c r="F42" s="101">
        <v>2862</v>
      </c>
      <c r="G42" s="102">
        <f t="shared" si="22"/>
        <v>170403.48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>F42/V42*60</f>
        <v>1802.77967693849</v>
      </c>
      <c r="N42" s="105">
        <f t="shared" si="16"/>
        <v>78.381725084282166</v>
      </c>
      <c r="O42" s="107">
        <f t="shared" si="17"/>
        <v>0</v>
      </c>
      <c r="P42" s="108">
        <f t="shared" si="18"/>
        <v>-8.5747966548482708</v>
      </c>
      <c r="Q42" s="109">
        <f t="shared" si="19"/>
        <v>0.90138983846924492</v>
      </c>
      <c r="R42" s="303"/>
      <c r="S42" s="46">
        <v>0.40277777777777773</v>
      </c>
      <c r="T42" s="47">
        <v>0.46892361111111108</v>
      </c>
      <c r="U42" s="110">
        <v>4.8499999999999588</v>
      </c>
      <c r="V42" s="111">
        <v>95.252904277031632</v>
      </c>
      <c r="W42" s="112">
        <v>0.46892361111111108</v>
      </c>
      <c r="X42" s="115">
        <v>0.50694444444444431</v>
      </c>
      <c r="Y42" s="12"/>
      <c r="Z42" s="197"/>
      <c r="AA42" s="294"/>
      <c r="AB42" s="295"/>
      <c r="AC42" s="12">
        <v>2</v>
      </c>
      <c r="AD42" s="197"/>
      <c r="AE42" s="116">
        <f t="shared" si="20"/>
        <v>-197.22032306151004</v>
      </c>
      <c r="AF42" s="109">
        <f t="shared" si="21"/>
        <v>0.90138983846924503</v>
      </c>
      <c r="AG42" s="308"/>
    </row>
    <row r="43" spans="1:33" ht="15.75" customHeight="1">
      <c r="A43" s="311"/>
      <c r="B43" s="162" t="s">
        <v>173</v>
      </c>
      <c r="C43" s="292" t="s">
        <v>175</v>
      </c>
      <c r="D43" s="293"/>
      <c r="E43" s="100">
        <v>58.67</v>
      </c>
      <c r="F43" s="101">
        <v>3776</v>
      </c>
      <c r="G43" s="102">
        <f t="shared" si="22"/>
        <v>221537.92000000001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>F43/V43*60</f>
        <v>1802.0615804078907</v>
      </c>
      <c r="N43" s="105">
        <f t="shared" si="16"/>
        <v>78.350503495995241</v>
      </c>
      <c r="O43" s="107">
        <f t="shared" si="17"/>
        <v>0</v>
      </c>
      <c r="P43" s="108">
        <f t="shared" si="18"/>
        <v>-8.6060182431351961</v>
      </c>
      <c r="Q43" s="109">
        <f t="shared" si="19"/>
        <v>0.90103079020394528</v>
      </c>
      <c r="R43" s="303"/>
      <c r="S43" s="46">
        <v>0.50694444444444431</v>
      </c>
      <c r="T43" s="47">
        <v>0.594247685185185</v>
      </c>
      <c r="U43" s="110">
        <v>54.749999999999844</v>
      </c>
      <c r="V43" s="111">
        <v>125.72267366619008</v>
      </c>
      <c r="W43" s="112"/>
      <c r="X43" s="115"/>
      <c r="Y43" s="12"/>
      <c r="Z43" s="197"/>
      <c r="AA43" s="294"/>
      <c r="AB43" s="295"/>
      <c r="AC43" s="12">
        <v>2</v>
      </c>
      <c r="AD43" s="197"/>
      <c r="AE43" s="116">
        <f t="shared" si="20"/>
        <v>-197.93841959210931</v>
      </c>
      <c r="AF43" s="109">
        <f t="shared" si="21"/>
        <v>0.90103079020394539</v>
      </c>
      <c r="AG43" s="308"/>
    </row>
    <row r="44" spans="1:33" ht="15.75" customHeight="1">
      <c r="A44" s="311"/>
      <c r="B44" s="162"/>
      <c r="C44" s="292"/>
      <c r="D44" s="293"/>
      <c r="E44" s="100"/>
      <c r="F44" s="101"/>
      <c r="G44" s="120"/>
      <c r="H44" s="121"/>
      <c r="I44" s="103"/>
      <c r="J44" s="104"/>
      <c r="K44" s="105"/>
      <c r="L44" s="106"/>
      <c r="M44" s="104"/>
      <c r="N44" s="105"/>
      <c r="O44" s="107"/>
      <c r="P44" s="108"/>
      <c r="Q44" s="109"/>
      <c r="R44" s="303"/>
      <c r="S44" s="46"/>
      <c r="T44" s="119"/>
      <c r="U44" s="110"/>
      <c r="V44" s="111"/>
      <c r="W44" s="112"/>
      <c r="X44" s="115"/>
      <c r="Y44" s="12"/>
      <c r="Z44" s="197"/>
      <c r="AA44" s="294"/>
      <c r="AB44" s="295"/>
      <c r="AC44" s="12"/>
      <c r="AD44" s="197"/>
      <c r="AE44" s="116"/>
      <c r="AF44" s="109"/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3">AVERAGE(I39:I54)</f>
        <v>22.4</v>
      </c>
      <c r="J55" s="136">
        <f t="shared" si="23"/>
        <v>2000</v>
      </c>
      <c r="K55" s="137">
        <f t="shared" ref="K55" si="24">J55/I55</f>
        <v>89.285714285714292</v>
      </c>
      <c r="L55" s="135">
        <f t="shared" ref="L55:M55" si="25">AVERAGE(L39:L54)</f>
        <v>22.4</v>
      </c>
      <c r="M55" s="136">
        <f t="shared" si="25"/>
        <v>1802.8339704319878</v>
      </c>
      <c r="N55" s="137">
        <f t="shared" ref="N55:N63" si="26">M55/L55</f>
        <v>80.483659394285183</v>
      </c>
      <c r="O55" s="138">
        <f t="shared" ref="O55:O63" si="27">L55-I55</f>
        <v>0</v>
      </c>
      <c r="P55" s="139">
        <f t="shared" ref="P55:P63" si="28">N55-K55</f>
        <v>-8.8020548914291084</v>
      </c>
      <c r="Q55" s="140">
        <f t="shared" ref="Q55:Q63" si="29">N55/K55</f>
        <v>0.901416985215994</v>
      </c>
      <c r="R55" s="304"/>
      <c r="S55" s="141">
        <v>0.20833333333333334</v>
      </c>
      <c r="T55" s="142">
        <v>0.594247685185185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10</v>
      </c>
      <c r="AD55" s="190">
        <f>SUM(AD39:AD54)</f>
        <v>0</v>
      </c>
      <c r="AE55" s="167">
        <f t="shared" ref="AE55:AE63" si="30">M55-J55</f>
        <v>-197.16602956801216</v>
      </c>
      <c r="AF55" s="140">
        <f t="shared" ref="AF55:AF63" si="31">M55/J55</f>
        <v>0.90141698521599389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1951</v>
      </c>
      <c r="G56" s="147">
        <f t="shared" ref="G56:G63" si="32">E56*F56</f>
        <v>56305.86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3">F56/V56*60</f>
        <v>3194.5087377304608</v>
      </c>
      <c r="N56" s="151">
        <f t="shared" si="26"/>
        <v>168.13203882791899</v>
      </c>
      <c r="O56" s="153">
        <f t="shared" si="27"/>
        <v>0</v>
      </c>
      <c r="P56" s="154">
        <f t="shared" si="28"/>
        <v>-21.341645382607339</v>
      </c>
      <c r="Q56" s="155">
        <f t="shared" si="29"/>
        <v>0.88736353825846126</v>
      </c>
      <c r="R56" s="302">
        <f>Q72</f>
        <v>0.89976820650259326</v>
      </c>
      <c r="S56" s="156">
        <v>0.20833333333333334</v>
      </c>
      <c r="T56" s="157">
        <v>0.23377314814814815</v>
      </c>
      <c r="U56" s="158"/>
      <c r="V56" s="159">
        <v>36.644132043653542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0"/>
        <v>-405.49126226953922</v>
      </c>
      <c r="AF56" s="155">
        <f t="shared" si="31"/>
        <v>0.88736353825846137</v>
      </c>
      <c r="AG56" s="307">
        <f>AF72</f>
        <v>0.89976820650259315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2540</v>
      </c>
      <c r="G57" s="102">
        <f t="shared" si="32"/>
        <v>91160.6</v>
      </c>
      <c r="H57" s="26"/>
      <c r="I57" s="103">
        <v>19</v>
      </c>
      <c r="J57" s="104">
        <v>3600</v>
      </c>
      <c r="K57" s="105">
        <f t="shared" ref="K57:K91" si="34">J57/I57</f>
        <v>189.47368421052633</v>
      </c>
      <c r="L57" s="106">
        <v>19</v>
      </c>
      <c r="M57" s="104">
        <f t="shared" si="33"/>
        <v>3191.9109823780727</v>
      </c>
      <c r="N57" s="105">
        <f t="shared" si="26"/>
        <v>167.99531486200382</v>
      </c>
      <c r="O57" s="107">
        <f t="shared" si="27"/>
        <v>0</v>
      </c>
      <c r="P57" s="108">
        <f t="shared" si="28"/>
        <v>-21.478369348522506</v>
      </c>
      <c r="Q57" s="109">
        <f t="shared" si="29"/>
        <v>0.88664193954946457</v>
      </c>
      <c r="R57" s="303"/>
      <c r="S57" s="46">
        <v>0.23680555555555555</v>
      </c>
      <c r="T57" s="47">
        <v>0.2699537037037037</v>
      </c>
      <c r="U57" s="110">
        <v>5</v>
      </c>
      <c r="V57" s="111">
        <v>47.745692421051565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0"/>
        <v>-408.08901762192727</v>
      </c>
      <c r="AF57" s="109">
        <f t="shared" si="31"/>
        <v>0.88664193954946469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1629</v>
      </c>
      <c r="G58" s="102">
        <f t="shared" si="32"/>
        <v>59833.17</v>
      </c>
      <c r="H58" s="26"/>
      <c r="I58" s="103">
        <v>21</v>
      </c>
      <c r="J58" s="104">
        <v>3600</v>
      </c>
      <c r="K58" s="105">
        <f t="shared" si="34"/>
        <v>171.42857142857142</v>
      </c>
      <c r="L58" s="106">
        <v>21</v>
      </c>
      <c r="M58" s="104">
        <f t="shared" si="33"/>
        <v>3194.0904638008233</v>
      </c>
      <c r="N58" s="105">
        <f t="shared" si="26"/>
        <v>152.09954589527729</v>
      </c>
      <c r="O58" s="107">
        <f t="shared" si="27"/>
        <v>0</v>
      </c>
      <c r="P58" s="108">
        <f t="shared" si="28"/>
        <v>-19.329025533294129</v>
      </c>
      <c r="Q58" s="109">
        <f t="shared" si="29"/>
        <v>0.88724735105578423</v>
      </c>
      <c r="R58" s="303"/>
      <c r="S58" s="46">
        <v>0.27291666666666664</v>
      </c>
      <c r="T58" s="47">
        <v>0.29416666666666663</v>
      </c>
      <c r="U58" s="110">
        <v>5</v>
      </c>
      <c r="V58" s="111">
        <v>30.600260420831606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0"/>
        <v>-405.90953619917673</v>
      </c>
      <c r="AF58" s="109">
        <f t="shared" si="31"/>
        <v>0.88724735105578423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1397</v>
      </c>
      <c r="G59" s="102">
        <f t="shared" si="32"/>
        <v>61412.12</v>
      </c>
      <c r="H59" s="26"/>
      <c r="I59" s="103">
        <v>24</v>
      </c>
      <c r="J59" s="104">
        <v>3600</v>
      </c>
      <c r="K59" s="105">
        <f t="shared" si="34"/>
        <v>150</v>
      </c>
      <c r="L59" s="106">
        <v>24</v>
      </c>
      <c r="M59" s="104">
        <f t="shared" si="33"/>
        <v>3268.077004051147</v>
      </c>
      <c r="N59" s="105">
        <f t="shared" si="26"/>
        <v>136.1698751687978</v>
      </c>
      <c r="O59" s="107">
        <f t="shared" si="27"/>
        <v>0</v>
      </c>
      <c r="P59" s="108">
        <f t="shared" si="28"/>
        <v>-13.830124831202198</v>
      </c>
      <c r="Q59" s="109">
        <f t="shared" si="29"/>
        <v>0.90779916779198533</v>
      </c>
      <c r="R59" s="303"/>
      <c r="S59" s="46">
        <v>0.29791666666666661</v>
      </c>
      <c r="T59" s="47">
        <v>0.31571759259259252</v>
      </c>
      <c r="U59" s="110">
        <v>5.3999999999999648</v>
      </c>
      <c r="V59" s="111">
        <v>25.648110462542874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0"/>
        <v>-331.92299594885299</v>
      </c>
      <c r="AF59" s="199">
        <f t="shared" si="31"/>
        <v>0.90779916779198533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1045</v>
      </c>
      <c r="G60" s="102">
        <f t="shared" si="32"/>
        <v>49041.85</v>
      </c>
      <c r="H60" s="13"/>
      <c r="I60" s="103">
        <v>24</v>
      </c>
      <c r="J60" s="104">
        <v>3600</v>
      </c>
      <c r="K60" s="105">
        <f t="shared" si="34"/>
        <v>150</v>
      </c>
      <c r="L60" s="106">
        <v>24</v>
      </c>
      <c r="M60" s="104">
        <f t="shared" si="33"/>
        <v>3265.9442866123491</v>
      </c>
      <c r="N60" s="105">
        <f t="shared" si="26"/>
        <v>136.08101194218122</v>
      </c>
      <c r="O60" s="107">
        <f t="shared" si="27"/>
        <v>0</v>
      </c>
      <c r="P60" s="108">
        <f t="shared" si="28"/>
        <v>-13.91898805781878</v>
      </c>
      <c r="Q60" s="109">
        <f t="shared" si="29"/>
        <v>0.90720674628120812</v>
      </c>
      <c r="R60" s="303"/>
      <c r="S60" s="46">
        <v>0.31874999999999992</v>
      </c>
      <c r="T60" s="47">
        <v>0.33207175925925919</v>
      </c>
      <c r="U60" s="110">
        <v>5</v>
      </c>
      <c r="V60" s="111">
        <v>19.198122961563602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0"/>
        <v>-334.05571338765094</v>
      </c>
      <c r="AF60" s="199">
        <f t="shared" si="31"/>
        <v>0.90720674628120812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2832</v>
      </c>
      <c r="G61" s="120">
        <f t="shared" si="32"/>
        <v>104019.35999999999</v>
      </c>
      <c r="H61" s="121"/>
      <c r="I61" s="103">
        <v>20</v>
      </c>
      <c r="J61" s="104">
        <v>3600</v>
      </c>
      <c r="K61" s="105">
        <f t="shared" si="34"/>
        <v>180</v>
      </c>
      <c r="L61" s="106">
        <v>20</v>
      </c>
      <c r="M61" s="104">
        <f t="shared" si="33"/>
        <v>3262.616710435183</v>
      </c>
      <c r="N61" s="105">
        <f t="shared" si="26"/>
        <v>163.13083552175914</v>
      </c>
      <c r="O61" s="107">
        <f t="shared" si="27"/>
        <v>0</v>
      </c>
      <c r="P61" s="108">
        <f t="shared" si="28"/>
        <v>-16.869164478240862</v>
      </c>
      <c r="Q61" s="109">
        <f t="shared" si="29"/>
        <v>0.90628241956532851</v>
      </c>
      <c r="R61" s="303"/>
      <c r="S61" s="46">
        <v>0.33611111111111103</v>
      </c>
      <c r="T61" s="119">
        <v>0.37226851851851844</v>
      </c>
      <c r="U61" s="110">
        <v>5.8166666666666433</v>
      </c>
      <c r="V61" s="111">
        <v>52.080895514488823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0"/>
        <v>-337.38328956481701</v>
      </c>
      <c r="AF61" s="199">
        <f t="shared" si="31"/>
        <v>0.90628241956532862</v>
      </c>
      <c r="AG61" s="308"/>
    </row>
    <row r="62" spans="1:33" ht="15.75" customHeight="1">
      <c r="A62" s="298"/>
      <c r="B62" s="99" t="s">
        <v>201</v>
      </c>
      <c r="C62" s="377" t="s">
        <v>204</v>
      </c>
      <c r="D62" s="377"/>
      <c r="E62" s="100">
        <v>37.799999999999997</v>
      </c>
      <c r="F62" s="104">
        <v>6306</v>
      </c>
      <c r="G62" s="120">
        <f t="shared" si="32"/>
        <v>238366.8</v>
      </c>
      <c r="H62" s="61"/>
      <c r="I62" s="103">
        <v>21</v>
      </c>
      <c r="J62" s="104">
        <v>3600</v>
      </c>
      <c r="K62" s="105">
        <f t="shared" si="34"/>
        <v>171.42857142857142</v>
      </c>
      <c r="L62" s="106">
        <v>21</v>
      </c>
      <c r="M62" s="104">
        <f t="shared" si="33"/>
        <v>3268.2120400560038</v>
      </c>
      <c r="N62" s="105">
        <f t="shared" si="26"/>
        <v>155.62914476457161</v>
      </c>
      <c r="O62" s="122">
        <f t="shared" si="27"/>
        <v>0</v>
      </c>
      <c r="P62" s="123">
        <f t="shared" si="28"/>
        <v>-15.79942666399981</v>
      </c>
      <c r="Q62" s="124">
        <f t="shared" si="29"/>
        <v>0.90783667779333443</v>
      </c>
      <c r="R62" s="303"/>
      <c r="S62" s="46">
        <v>0.37638888888888877</v>
      </c>
      <c r="T62" s="119">
        <v>0.45678240740740728</v>
      </c>
      <c r="U62" s="110">
        <v>5.933333333333275</v>
      </c>
      <c r="V62" s="111">
        <v>115.76972220979776</v>
      </c>
      <c r="W62" s="112">
        <v>0.45678240740740728</v>
      </c>
      <c r="X62" s="115">
        <v>0.49513888888888874</v>
      </c>
      <c r="Y62" s="12"/>
      <c r="Z62" s="197"/>
      <c r="AA62" s="294"/>
      <c r="AB62" s="295"/>
      <c r="AC62" s="12">
        <v>2</v>
      </c>
      <c r="AD62" s="197"/>
      <c r="AE62" s="198">
        <f t="shared" si="30"/>
        <v>-331.78795994399616</v>
      </c>
      <c r="AF62" s="199">
        <f t="shared" si="31"/>
        <v>0.90783667779333443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3762</v>
      </c>
      <c r="G63" s="120">
        <f t="shared" si="32"/>
        <v>144761.75999999998</v>
      </c>
      <c r="H63" s="61"/>
      <c r="I63" s="103">
        <v>20</v>
      </c>
      <c r="J63" s="104">
        <v>3600</v>
      </c>
      <c r="K63" s="105">
        <f t="shared" si="34"/>
        <v>180</v>
      </c>
      <c r="L63" s="106">
        <v>20</v>
      </c>
      <c r="M63" s="104">
        <f t="shared" si="33"/>
        <v>3267.9641222106407</v>
      </c>
      <c r="N63" s="105">
        <f t="shared" si="26"/>
        <v>163.39820611053204</v>
      </c>
      <c r="O63" s="122">
        <f t="shared" si="27"/>
        <v>0</v>
      </c>
      <c r="P63" s="123">
        <f t="shared" si="28"/>
        <v>-16.601793889467956</v>
      </c>
      <c r="Q63" s="124">
        <f t="shared" si="29"/>
        <v>0.90776781172517806</v>
      </c>
      <c r="R63" s="303"/>
      <c r="S63" s="46">
        <v>0.49513888888888874</v>
      </c>
      <c r="T63" s="119">
        <v>0.54310185185185167</v>
      </c>
      <c r="U63" s="110">
        <v>55.233333333333306</v>
      </c>
      <c r="V63" s="111">
        <v>69.070525733712728</v>
      </c>
      <c r="W63" s="112"/>
      <c r="X63" s="115"/>
      <c r="Y63" s="12"/>
      <c r="Z63" s="197"/>
      <c r="AA63" s="294"/>
      <c r="AB63" s="295"/>
      <c r="AC63" s="12">
        <v>1</v>
      </c>
      <c r="AD63" s="197"/>
      <c r="AE63" s="198">
        <f t="shared" si="30"/>
        <v>-332.03587778935935</v>
      </c>
      <c r="AF63" s="199">
        <f t="shared" si="31"/>
        <v>0.90776781172517795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5">AVERAGE(I56:I71)</f>
        <v>21</v>
      </c>
      <c r="J72" s="136">
        <f t="shared" si="35"/>
        <v>3600</v>
      </c>
      <c r="K72" s="137">
        <f t="shared" ref="K72:K75" si="36">J72/I72</f>
        <v>171.42857142857142</v>
      </c>
      <c r="L72" s="135">
        <f t="shared" ref="L72:M72" si="37">AVERAGE(L56:L71)</f>
        <v>21</v>
      </c>
      <c r="M72" s="136">
        <f t="shared" si="37"/>
        <v>3239.1655434093354</v>
      </c>
      <c r="N72" s="137">
        <f>M72/L72</f>
        <v>154.24597825758741</v>
      </c>
      <c r="O72" s="138">
        <f>L72-I72</f>
        <v>0</v>
      </c>
      <c r="P72" s="139">
        <f>N72-K72</f>
        <v>-17.182593170984006</v>
      </c>
      <c r="Q72" s="140">
        <f>N72/K72</f>
        <v>0.89976820650259326</v>
      </c>
      <c r="R72" s="304"/>
      <c r="S72" s="141">
        <v>0.20833333333333334</v>
      </c>
      <c r="T72" s="142">
        <v>0.54310185185185167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9</v>
      </c>
      <c r="AD72" s="190">
        <f>SUM(AD56:AD71)</f>
        <v>0</v>
      </c>
      <c r="AE72" s="167">
        <f>M72-J72</f>
        <v>-360.83445659066456</v>
      </c>
      <c r="AF72" s="140">
        <f>M72/J72</f>
        <v>0.89976820650259315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1759</v>
      </c>
      <c r="G73" s="120">
        <f t="shared" ref="G73:G75" si="38">E73*F73</f>
        <v>41424.450000000004</v>
      </c>
      <c r="H73" s="121"/>
      <c r="I73" s="103">
        <v>6</v>
      </c>
      <c r="J73" s="104">
        <v>2500</v>
      </c>
      <c r="K73" s="105">
        <f t="shared" si="36"/>
        <v>416.66666666666669</v>
      </c>
      <c r="L73" s="106">
        <v>6</v>
      </c>
      <c r="M73" s="104">
        <f>F73/V73*60</f>
        <v>2257.0793326791172</v>
      </c>
      <c r="N73" s="105">
        <f>M73/L73</f>
        <v>376.17988877985289</v>
      </c>
      <c r="O73" s="107">
        <f>L73-I73</f>
        <v>0</v>
      </c>
      <c r="P73" s="108">
        <f>N73-K73</f>
        <v>-40.486777886813798</v>
      </c>
      <c r="Q73" s="109">
        <f>N73/K73</f>
        <v>0.90283173307164688</v>
      </c>
      <c r="R73" s="302">
        <f>Q89</f>
        <v>0.85186122950839194</v>
      </c>
      <c r="S73" s="46">
        <v>0.3701388888888888</v>
      </c>
      <c r="T73" s="119">
        <v>0.4026041666666666</v>
      </c>
      <c r="U73" s="110">
        <v>5.8166666666666433</v>
      </c>
      <c r="V73" s="111">
        <v>46.759543837001821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-242.92066732088279</v>
      </c>
      <c r="AF73" s="155">
        <f>M73/J73</f>
        <v>0.90283173307164688</v>
      </c>
      <c r="AG73" s="307">
        <f>AF89</f>
        <v>0.90510255635266657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674</v>
      </c>
      <c r="G74" s="120">
        <f t="shared" si="38"/>
        <v>18231.7</v>
      </c>
      <c r="H74" s="61"/>
      <c r="I74" s="103">
        <v>5</v>
      </c>
      <c r="J74" s="104">
        <v>3273</v>
      </c>
      <c r="K74" s="105">
        <f t="shared" si="36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03"/>
      <c r="S74" s="46">
        <v>0.40624999999999989</v>
      </c>
      <c r="T74" s="119">
        <v>0.41572916666666654</v>
      </c>
      <c r="U74" s="110">
        <v>5.2499999999999414</v>
      </c>
      <c r="V74" s="111">
        <v>13.650062591770194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911</v>
      </c>
      <c r="G75" s="120">
        <f t="shared" si="38"/>
        <v>24642.55</v>
      </c>
      <c r="H75" s="61"/>
      <c r="I75" s="103">
        <v>5</v>
      </c>
      <c r="J75" s="104">
        <v>3273</v>
      </c>
      <c r="K75" s="105">
        <f t="shared" si="36"/>
        <v>654.6</v>
      </c>
      <c r="L75" s="117">
        <v>5</v>
      </c>
      <c r="M75" s="104">
        <f>F75/V75*60</f>
        <v>2967.8546144949196</v>
      </c>
      <c r="N75" s="105">
        <f>M75/L75</f>
        <v>593.57092289898389</v>
      </c>
      <c r="O75" s="122">
        <f>L75-I75</f>
        <v>0</v>
      </c>
      <c r="P75" s="123">
        <f>N75-K75</f>
        <v>-61.029077101016128</v>
      </c>
      <c r="Q75" s="124">
        <f>N75/K75</f>
        <v>0.90676890146499212</v>
      </c>
      <c r="R75" s="303"/>
      <c r="S75" s="46">
        <v>0.4187499999999999</v>
      </c>
      <c r="T75" s="119">
        <v>0.43153935185185177</v>
      </c>
      <c r="U75" s="110">
        <v>5</v>
      </c>
      <c r="V75" s="111">
        <v>18.417344209868663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-305.14538550508041</v>
      </c>
      <c r="AF75" s="109">
        <f>M75/J75</f>
        <v>0.90676890146499223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9">AVERAGE(I73:I88)</f>
        <v>5.333333333333333</v>
      </c>
      <c r="J89" s="136">
        <f t="shared" si="39"/>
        <v>3015.3333333333335</v>
      </c>
      <c r="K89" s="137">
        <f t="shared" ref="K89" si="40">J89/I89</f>
        <v>565.37500000000011</v>
      </c>
      <c r="L89" s="135">
        <f t="shared" ref="L89:M89" si="41">AVERAGE(L73:L88)</f>
        <v>5.666666666666667</v>
      </c>
      <c r="M89" s="136">
        <f t="shared" si="41"/>
        <v>2729.1859082554074</v>
      </c>
      <c r="N89" s="137">
        <f>M89/L89</f>
        <v>481.62104263330718</v>
      </c>
      <c r="O89" s="138">
        <f>L89-I89</f>
        <v>0.33333333333333393</v>
      </c>
      <c r="P89" s="139">
        <f>N89-K89</f>
        <v>-83.75395736669293</v>
      </c>
      <c r="Q89" s="140">
        <f>N89/K89</f>
        <v>0.85186122950839194</v>
      </c>
      <c r="R89" s="304"/>
      <c r="S89" s="141">
        <v>0.20833333333333334</v>
      </c>
      <c r="T89" s="142">
        <v>0.43153935185185177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-286.14742507792607</v>
      </c>
      <c r="AF89" s="140">
        <f>M89/J89</f>
        <v>0.90510255635266657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2244</v>
      </c>
      <c r="G90" s="147">
        <f t="shared" ref="G90:G91" si="42">E90*F90</f>
        <v>34804.44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3249.9106607932117</v>
      </c>
      <c r="N90" s="151">
        <f>M90/L90</f>
        <v>541.65177679886858</v>
      </c>
      <c r="O90" s="153">
        <f>L90-I90</f>
        <v>0</v>
      </c>
      <c r="P90" s="154">
        <f>N90-K90</f>
        <v>-58.348223201131418</v>
      </c>
      <c r="Q90" s="155">
        <f>N90/K90</f>
        <v>0.90275296133144767</v>
      </c>
      <c r="R90" s="302">
        <f>Q106</f>
        <v>0.90285249171385074</v>
      </c>
      <c r="S90" s="156">
        <v>0.25</v>
      </c>
      <c r="T90" s="157">
        <v>0.27876157407407409</v>
      </c>
      <c r="U90" s="158"/>
      <c r="V90" s="159">
        <v>41.428831144280799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-350.08933920678828</v>
      </c>
      <c r="AF90" s="155">
        <f>M90/J90</f>
        <v>0.90275296133144767</v>
      </c>
      <c r="AG90" s="307">
        <f>AF106</f>
        <v>0.90285249171385074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2327</v>
      </c>
      <c r="G91" s="102">
        <f t="shared" si="42"/>
        <v>34928.269999999997</v>
      </c>
      <c r="H91" s="26"/>
      <c r="I91" s="103">
        <v>6</v>
      </c>
      <c r="J91" s="104">
        <v>3600</v>
      </c>
      <c r="K91" s="105">
        <f t="shared" si="34"/>
        <v>600</v>
      </c>
      <c r="L91" s="106">
        <v>6</v>
      </c>
      <c r="M91" s="104">
        <f>F91/V91*60</f>
        <v>3250.6272795465138</v>
      </c>
      <c r="N91" s="105">
        <f>M91/L91</f>
        <v>541.77121325775227</v>
      </c>
      <c r="O91" s="107">
        <f>L91-I91</f>
        <v>0</v>
      </c>
      <c r="P91" s="108">
        <f>N91-K91</f>
        <v>-58.228786742247735</v>
      </c>
      <c r="Q91" s="109">
        <f>N91/K91</f>
        <v>0.9029520220962538</v>
      </c>
      <c r="R91" s="303"/>
      <c r="S91" s="46">
        <v>0.28194444444444444</v>
      </c>
      <c r="T91" s="47">
        <v>0.31177083333333333</v>
      </c>
      <c r="U91" s="110">
        <v>4.5833333333333037</v>
      </c>
      <c r="V91" s="111">
        <v>42.951709929499515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-349.37272045348618</v>
      </c>
      <c r="AF91" s="109">
        <f>M91/J91</f>
        <v>0.9029520220962538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3">AVERAGE(I90:I105)</f>
        <v>6</v>
      </c>
      <c r="J106" s="136">
        <f t="shared" si="43"/>
        <v>3600</v>
      </c>
      <c r="K106" s="137">
        <f t="shared" ref="K106" si="44">J106/I106</f>
        <v>600</v>
      </c>
      <c r="L106" s="135">
        <f t="shared" ref="L106:M106" si="45">AVERAGE(L90:L105)</f>
        <v>6</v>
      </c>
      <c r="M106" s="136">
        <f t="shared" si="45"/>
        <v>3250.2689701698628</v>
      </c>
      <c r="N106" s="137">
        <f>M106/L106</f>
        <v>541.71149502831042</v>
      </c>
      <c r="O106" s="138">
        <f>L106-I106</f>
        <v>0</v>
      </c>
      <c r="P106" s="139">
        <f>N106-K106</f>
        <v>-58.288504971689576</v>
      </c>
      <c r="Q106" s="140">
        <f>N106/K106</f>
        <v>0.90285249171385074</v>
      </c>
      <c r="R106" s="304"/>
      <c r="S106" s="141">
        <v>0.25</v>
      </c>
      <c r="T106" s="142">
        <v>0.31177083333333333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-349.73102983013723</v>
      </c>
      <c r="AF106" s="140">
        <f>M106/J106</f>
        <v>0.90285249171385074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1593</v>
      </c>
      <c r="G107" s="147">
        <f t="shared" ref="G107:G109" si="46">E107*F107</f>
        <v>92664.81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1802.3999999999999</v>
      </c>
      <c r="N107" s="151">
        <f>M107/L107</f>
        <v>106.0235294117647</v>
      </c>
      <c r="O107" s="153">
        <f>L107-I107</f>
        <v>-1</v>
      </c>
      <c r="P107" s="154">
        <f>N107-K107</f>
        <v>-5.0875816993464156</v>
      </c>
      <c r="Q107" s="155">
        <f>N107/K107</f>
        <v>0.95421176470588231</v>
      </c>
      <c r="R107" s="302">
        <f>Q123</f>
        <v>0.94944345238095229</v>
      </c>
      <c r="S107" s="156">
        <v>0.70833333333333337</v>
      </c>
      <c r="T107" s="157">
        <v>0.74515046296296306</v>
      </c>
      <c r="U107" s="158"/>
      <c r="V107" s="159">
        <v>53.029294274300931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-197.60000000000014</v>
      </c>
      <c r="AF107" s="155">
        <f>M107/J107</f>
        <v>0.90119999999999989</v>
      </c>
      <c r="AG107" s="307">
        <f>AF123</f>
        <v>0.90116666666666667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1443</v>
      </c>
      <c r="G108" s="102">
        <f t="shared" si="46"/>
        <v>73116.81</v>
      </c>
      <c r="H108" s="26"/>
      <c r="I108" s="103">
        <v>20</v>
      </c>
      <c r="J108" s="104">
        <v>2000</v>
      </c>
      <c r="K108" s="105">
        <f t="shared" ref="K108:K109" si="47">J108/I108</f>
        <v>100</v>
      </c>
      <c r="L108" s="106">
        <v>19</v>
      </c>
      <c r="M108" s="104">
        <f>F108/V108*60</f>
        <v>1801.8000000000002</v>
      </c>
      <c r="N108" s="105">
        <f>M108/L108</f>
        <v>94.831578947368428</v>
      </c>
      <c r="O108" s="107">
        <f>L108-I108</f>
        <v>-1</v>
      </c>
      <c r="P108" s="108">
        <f>N108-K108</f>
        <v>-5.1684210526315724</v>
      </c>
      <c r="Q108" s="109">
        <f>N108/K108</f>
        <v>0.94831578947368422</v>
      </c>
      <c r="R108" s="303"/>
      <c r="S108" s="46">
        <v>0.74930555555555556</v>
      </c>
      <c r="T108" s="47">
        <v>0.78267361111111111</v>
      </c>
      <c r="U108" s="110">
        <v>5.9833333333332028</v>
      </c>
      <c r="V108" s="111">
        <v>48.051948051948052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-198.19999999999982</v>
      </c>
      <c r="AF108" s="109">
        <f>M108/J108</f>
        <v>0.90090000000000015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1608</v>
      </c>
      <c r="G109" s="102">
        <f t="shared" si="46"/>
        <v>92138.4</v>
      </c>
      <c r="H109" s="26"/>
      <c r="I109" s="103">
        <v>21</v>
      </c>
      <c r="J109" s="104">
        <v>2000</v>
      </c>
      <c r="K109" s="105">
        <f t="shared" si="47"/>
        <v>95.238095238095241</v>
      </c>
      <c r="L109" s="106">
        <v>20</v>
      </c>
      <c r="M109" s="104">
        <f>F109/V109*60</f>
        <v>1802.8</v>
      </c>
      <c r="N109" s="105">
        <f>M109/L109</f>
        <v>90.14</v>
      </c>
      <c r="O109" s="107">
        <f>L109-I109</f>
        <v>-1</v>
      </c>
      <c r="P109" s="108">
        <f>N109-K109</f>
        <v>-5.0980952380952402</v>
      </c>
      <c r="Q109" s="109">
        <f>N109/K109</f>
        <v>0.94647000000000003</v>
      </c>
      <c r="R109" s="303"/>
      <c r="S109" s="46">
        <v>0.78611111111111109</v>
      </c>
      <c r="T109" s="47">
        <v>0.82327546296296295</v>
      </c>
      <c r="U109" s="110">
        <v>4.9499999999999744</v>
      </c>
      <c r="V109" s="111">
        <v>53.516751719547372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-197.20000000000005</v>
      </c>
      <c r="AF109" s="109">
        <f>M109/J109</f>
        <v>0.90139999999999998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8">AVERAGE(I107:I122)</f>
        <v>19.666666666666668</v>
      </c>
      <c r="J123" s="136">
        <f t="shared" si="48"/>
        <v>2000</v>
      </c>
      <c r="K123" s="137">
        <f t="shared" ref="K123" si="49">J123/I123</f>
        <v>101.69491525423729</v>
      </c>
      <c r="L123" s="135">
        <f t="shared" ref="L123:M123" si="50">AVERAGE(L107:L122)</f>
        <v>18.666666666666668</v>
      </c>
      <c r="M123" s="136">
        <f t="shared" si="50"/>
        <v>1802.3333333333333</v>
      </c>
      <c r="N123" s="137">
        <f>M123/L123</f>
        <v>96.553571428571416</v>
      </c>
      <c r="O123" s="138">
        <f>L123-I123</f>
        <v>-1</v>
      </c>
      <c r="P123" s="139">
        <f>N123-K123</f>
        <v>-5.1413438256658708</v>
      </c>
      <c r="Q123" s="140">
        <f>N123/K123</f>
        <v>0.94944345238095229</v>
      </c>
      <c r="R123" s="304"/>
      <c r="S123" s="141">
        <v>0.70833333333333337</v>
      </c>
      <c r="T123" s="142">
        <v>0.82327546296296295</v>
      </c>
      <c r="U123" s="143"/>
      <c r="V123" s="165"/>
      <c r="W123" s="166"/>
      <c r="X123" s="137"/>
      <c r="Y123" s="178">
        <f t="shared" ref="Y123:Z123" si="51">SUM(Y107:Y122)</f>
        <v>0</v>
      </c>
      <c r="Z123" s="179">
        <f t="shared" si="51"/>
        <v>0</v>
      </c>
      <c r="AA123" s="290"/>
      <c r="AB123" s="291"/>
      <c r="AC123" s="178">
        <f t="shared" ref="AC123" si="52">SUM(AC107:AC122)</f>
        <v>3</v>
      </c>
      <c r="AD123" s="179">
        <f t="shared" ref="AD123" si="53">SUM(AD107:AD122)</f>
        <v>0</v>
      </c>
      <c r="AE123" s="167">
        <f>M123-J123</f>
        <v>-197.66666666666674</v>
      </c>
      <c r="AF123" s="140">
        <f>M123/J123</f>
        <v>0.90116666666666667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1890</v>
      </c>
      <c r="G124" s="147">
        <f t="shared" ref="G124:G126" si="54">E124*F124</f>
        <v>89964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1804.8014667902762</v>
      </c>
      <c r="N124" s="151">
        <f>M124/L124</f>
        <v>78.469628990881574</v>
      </c>
      <c r="O124" s="153">
        <f>L124-I124</f>
        <v>0</v>
      </c>
      <c r="P124" s="154">
        <f>N124-K124</f>
        <v>-8.486892748248863</v>
      </c>
      <c r="Q124" s="155">
        <f>N124/K124</f>
        <v>0.90240073339513804</v>
      </c>
      <c r="R124" s="302">
        <f>Q140</f>
        <v>0.90228515575294665</v>
      </c>
      <c r="S124" s="156">
        <v>0.70833333333333337</v>
      </c>
      <c r="T124" s="157">
        <v>0.75195601851851857</v>
      </c>
      <c r="U124" s="158"/>
      <c r="V124" s="159">
        <v>62.832395743602007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-195.19853320972379</v>
      </c>
      <c r="AF124" s="155">
        <f>M124/J124</f>
        <v>0.90240073339513815</v>
      </c>
      <c r="AG124" s="374">
        <f>AF140</f>
        <v>0.90228515575294665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1566</v>
      </c>
      <c r="G125" s="102">
        <f t="shared" si="54"/>
        <v>89058.42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1804.8791094481862</v>
      </c>
      <c r="N125" s="105">
        <f>M125/L125</f>
        <v>78.473004758616796</v>
      </c>
      <c r="O125" s="107">
        <f>L125-I125</f>
        <v>0</v>
      </c>
      <c r="P125" s="108">
        <f>N125-K125</f>
        <v>-8.4835169805136417</v>
      </c>
      <c r="Q125" s="109">
        <f>N125/K125</f>
        <v>0.9024395547240931</v>
      </c>
      <c r="R125" s="303"/>
      <c r="S125" s="46">
        <v>0.75555555555555554</v>
      </c>
      <c r="T125" s="47">
        <v>0.79170138888888886</v>
      </c>
      <c r="U125" s="110">
        <v>5.1833333333332376</v>
      </c>
      <c r="V125" s="111">
        <v>52.05888832561579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-195.12089055181377</v>
      </c>
      <c r="AF125" s="109">
        <f>M125/J125</f>
        <v>0.9024395547240931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2246</v>
      </c>
      <c r="G126" s="102">
        <f t="shared" si="54"/>
        <v>127550.34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1804.0303582792183</v>
      </c>
      <c r="N126" s="105">
        <f>M126/L126</f>
        <v>78.436102533879051</v>
      </c>
      <c r="O126" s="107">
        <f>L126-I126</f>
        <v>0</v>
      </c>
      <c r="P126" s="108">
        <f>N126-K126</f>
        <v>-8.5204192052513861</v>
      </c>
      <c r="Q126" s="109">
        <f>N126/K126</f>
        <v>0.90201517913960905</v>
      </c>
      <c r="R126" s="303"/>
      <c r="S126" s="46">
        <v>0.79513888888888884</v>
      </c>
      <c r="T126" s="47">
        <v>0.84700231481481481</v>
      </c>
      <c r="U126" s="110">
        <v>4.9499999999999744</v>
      </c>
      <c r="V126" s="111">
        <v>74.699408123342991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-195.96964172078174</v>
      </c>
      <c r="AF126" s="109">
        <f>M126/J126</f>
        <v>0.90201517913960916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1804.5703115058934</v>
      </c>
      <c r="N140" s="137">
        <f>M140/L140</f>
        <v>78.459578761125798</v>
      </c>
      <c r="O140" s="138">
        <f>L140-I140</f>
        <v>0</v>
      </c>
      <c r="P140" s="139">
        <f>N140-K140</f>
        <v>-8.4969429780046397</v>
      </c>
      <c r="Q140" s="140">
        <f>N140/K140</f>
        <v>0.90228515575294665</v>
      </c>
      <c r="R140" s="304"/>
      <c r="S140" s="141">
        <v>0.70833333333333337</v>
      </c>
      <c r="T140" s="142">
        <v>0.84700231481481481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290"/>
      <c r="AB140" s="291"/>
      <c r="AC140" s="178">
        <f t="shared" ref="AC140" si="60">SUM(AC124:AC139)</f>
        <v>3</v>
      </c>
      <c r="AD140" s="179">
        <f t="shared" ref="AD140" si="61">SUM(AD124:AD139)</f>
        <v>0</v>
      </c>
      <c r="AE140" s="167">
        <f>M140-J140</f>
        <v>-195.42968849410659</v>
      </c>
      <c r="AF140" s="140">
        <f>M140/J140</f>
        <v>0.90228515575294665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40" priority="2" operator="greaterThan">
      <formula>0</formula>
    </cfRule>
  </conditionalFormatting>
  <conditionalFormatting sqref="P5:P140 AE5:AE140">
    <cfRule type="cellIs" dxfId="239" priority="5" operator="lessThan">
      <formula>0</formula>
    </cfRule>
  </conditionalFormatting>
  <conditionalFormatting sqref="Q5:Q140 AF5:AF140">
    <cfRule type="cellIs" dxfId="238" priority="3" operator="greaterThan">
      <formula>1</formula>
    </cfRule>
    <cfRule type="cellIs" dxfId="237" priority="4" operator="lessThan">
      <formula>0.8</formula>
    </cfRule>
  </conditionalFormatting>
  <conditionalFormatting sqref="AG5 R5:R140 AG107:AG124">
    <cfRule type="cellIs" dxfId="236" priority="6" operator="lessThan">
      <formula>0.8</formula>
    </cfRule>
  </conditionalFormatting>
  <conditionalFormatting sqref="AG22">
    <cfRule type="cellIs" dxfId="235" priority="11" operator="lessThan">
      <formula>0.8</formula>
    </cfRule>
  </conditionalFormatting>
  <conditionalFormatting sqref="AG37">
    <cfRule type="cellIs" dxfId="234" priority="10" operator="lessThan">
      <formula>0.8</formula>
    </cfRule>
  </conditionalFormatting>
  <conditionalFormatting sqref="AG39:AG74">
    <cfRule type="cellIs" dxfId="233" priority="8" operator="lessThan">
      <formula>0.8</formula>
    </cfRule>
  </conditionalFormatting>
  <conditionalFormatting sqref="AG80:AG88">
    <cfRule type="cellIs" dxfId="232" priority="9" operator="lessThan">
      <formula>0.8</formula>
    </cfRule>
  </conditionalFormatting>
  <conditionalFormatting sqref="AG90:AG95">
    <cfRule type="cellIs" dxfId="231" priority="7" operator="lessThan">
      <formula>0.8</formula>
    </cfRule>
  </conditionalFormatting>
  <conditionalFormatting sqref="AG139">
    <cfRule type="cellIs" dxfId="230" priority="1" operator="lessThan">
      <formula>0.8</formula>
    </cfRule>
  </conditionalFormatting>
  <dataValidations count="1">
    <dataValidation type="list" allowBlank="1" showInputMessage="1" showErrorMessage="1" sqref="AA5:AB140" xr:uid="{CC6BCF92-2315-4A4C-A63F-E034F0E91E6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C681-BACD-46DA-8C6B-2A7084F2853B}">
  <sheetPr>
    <tabColor theme="9" tint="0.59999389629810485"/>
  </sheetPr>
  <dimension ref="B1:AR42"/>
  <sheetViews>
    <sheetView zoomScale="70" zoomScaleNormal="70" workbookViewId="0">
      <selection activeCell="N39" sqref="N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243</v>
      </c>
      <c r="D3" s="278"/>
      <c r="E3" s="3" t="s">
        <v>2</v>
      </c>
      <c r="F3" s="279">
        <f>'0810(18度C)'!D1+'0810(4度C)'!D1</f>
        <v>203928</v>
      </c>
      <c r="G3" s="280"/>
      <c r="H3" s="3" t="s">
        <v>3</v>
      </c>
      <c r="I3" s="281">
        <f>'0810(18度C)'!F1+'0810(4度C)'!F1</f>
        <v>6334097.5900000017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497.21850793469758</v>
      </c>
      <c r="F6" s="254" t="e">
        <f>AVERAGE(#REF!,D14:K14)</f>
        <v>#REF!</v>
      </c>
      <c r="G6" s="255">
        <f>AVERAGE(D14:K14)</f>
        <v>270.36047862999584</v>
      </c>
      <c r="H6" s="256"/>
      <c r="I6" s="255">
        <f>AVERAGE(L14:O14)</f>
        <v>94.325718496683862</v>
      </c>
      <c r="J6" s="256"/>
      <c r="K6" s="255">
        <f>AVERAGE(D32:O32)</f>
        <v>745.1704545454545</v>
      </c>
      <c r="L6" s="256"/>
      <c r="M6" s="255">
        <f>AVERAGE(P32:X32)</f>
        <v>791</v>
      </c>
      <c r="N6" s="256"/>
      <c r="O6" s="244">
        <f>'0810(4度C)'!Y2</f>
        <v>0</v>
      </c>
      <c r="P6" s="244">
        <f>'0810(4度C)'!Z2</f>
        <v>0</v>
      </c>
      <c r="Q6" s="244">
        <f>'0810(4度C)'!AC2</f>
        <v>43</v>
      </c>
      <c r="R6" s="244">
        <f>'0810(4度C)'!AD2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446.90709904110037</v>
      </c>
      <c r="F7" s="250" t="e">
        <f>AVERAGE(#REF!,D15:K15)</f>
        <v>#REF!</v>
      </c>
      <c r="G7" s="251">
        <f>AVERAGE(D15:K15)</f>
        <v>239.11905594840911</v>
      </c>
      <c r="H7" s="252"/>
      <c r="I7" s="251">
        <f>AVERAGE(L15:O15)</f>
        <v>87.501787310169519</v>
      </c>
      <c r="J7" s="252"/>
      <c r="K7" s="251">
        <f>AVERAGE(D33:O33)</f>
        <v>671.59199004131301</v>
      </c>
      <c r="L7" s="252"/>
      <c r="M7" s="251">
        <f>AVERAGE(P33:X33)</f>
        <v>713.60692854539002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0.90062993657554391</v>
      </c>
      <c r="F8" s="258" t="e">
        <f>AVERAGE(D16:K16,#REF!)</f>
        <v>#REF!</v>
      </c>
      <c r="G8" s="236">
        <f>AVERAGE(D16:K16)</f>
        <v>0.89344111985420982</v>
      </c>
      <c r="H8" s="237"/>
      <c r="I8" s="236">
        <f>AVERAGE(L16:O16)</f>
        <v>0.92580031597171142</v>
      </c>
      <c r="J8" s="237"/>
      <c r="K8" s="236">
        <f>AVERAGE(D34:O34)</f>
        <v>0.89786111409832614</v>
      </c>
      <c r="L8" s="237"/>
      <c r="M8" s="236">
        <f>AVERAGE(P34:X34)</f>
        <v>0.90159679443667939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111.31578947368421</v>
      </c>
      <c r="G14" s="28">
        <v>90.322580645161295</v>
      </c>
      <c r="H14" s="28">
        <v>171.42857142857142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75.531326561707189</v>
      </c>
      <c r="F15" s="35">
        <v>100.52621136917142</v>
      </c>
      <c r="G15" s="35">
        <v>81.425878231247751</v>
      </c>
      <c r="H15" s="35">
        <v>154.24812111473025</v>
      </c>
      <c r="I15" s="35">
        <v>481.44776616271906</v>
      </c>
      <c r="J15" s="35">
        <v>541.535032250879</v>
      </c>
      <c r="K15" s="36" t="s">
        <v>42</v>
      </c>
      <c r="L15" s="34" t="s">
        <v>42</v>
      </c>
      <c r="M15" s="205">
        <v>96.564285714285688</v>
      </c>
      <c r="N15" s="35">
        <v>78.439288906053349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0.90217973393150241</v>
      </c>
      <c r="F16" s="42">
        <f t="shared" si="0"/>
        <v>0.90307234799728464</v>
      </c>
      <c r="G16" s="42">
        <f t="shared" si="0"/>
        <v>0.90150079470310007</v>
      </c>
      <c r="H16" s="42">
        <f t="shared" si="0"/>
        <v>0.89978070650259323</v>
      </c>
      <c r="I16" s="42">
        <f t="shared" si="0"/>
        <v>0.85155474890598093</v>
      </c>
      <c r="J16" s="42">
        <f t="shared" si="0"/>
        <v>0.9025583870847983</v>
      </c>
      <c r="K16" s="43" t="s">
        <v>42</v>
      </c>
      <c r="L16" s="41" t="s">
        <v>42</v>
      </c>
      <c r="M16" s="44">
        <f>M15/M14</f>
        <v>0.94954880952380927</v>
      </c>
      <c r="N16" s="42">
        <f>N15/N14</f>
        <v>0.90205182241961346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0.64444444444444438</v>
      </c>
      <c r="F18" s="47">
        <v>0.55238425925925916</v>
      </c>
      <c r="G18" s="47">
        <v>0.66355324074074062</v>
      </c>
      <c r="H18" s="47">
        <v>0.56504629629629621</v>
      </c>
      <c r="I18" s="47">
        <v>0.4632060185185185</v>
      </c>
      <c r="J18" s="47">
        <v>0.31898148148148148</v>
      </c>
      <c r="K18" s="47" t="s">
        <v>42</v>
      </c>
      <c r="L18" s="46" t="s">
        <v>42</v>
      </c>
      <c r="M18" s="48">
        <v>0.82371527777777775</v>
      </c>
      <c r="N18" s="47">
        <v>0.84960648148148143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3</v>
      </c>
      <c r="G21" s="51">
        <v>12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19.166666666666668</v>
      </c>
      <c r="G23" s="57">
        <v>22.142857142857142</v>
      </c>
      <c r="H23" s="57">
        <v>21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287.42850805150761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754.29135044136865</v>
      </c>
      <c r="N33" s="35">
        <v>847.83687426964161</v>
      </c>
      <c r="O33" s="35">
        <v>796.81122740273429</v>
      </c>
      <c r="P33" s="34">
        <v>438.60095184871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648.09034812646905</v>
      </c>
      <c r="W33" s="35">
        <v>994.79493042338299</v>
      </c>
      <c r="X33" s="37">
        <v>772.94148378299815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0.87825377460182885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0.9142925459895378</v>
      </c>
      <c r="N34" s="42">
        <f>N33/N32</f>
        <v>0.90108266830589923</v>
      </c>
      <c r="O34" s="42">
        <f>O33/O32</f>
        <v>0.89781546749603869</v>
      </c>
      <c r="P34" s="41">
        <f>P33/P32</f>
        <v>0.89344638339552029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0.91397356787066164</v>
      </c>
      <c r="W34" s="42">
        <f>W33/W32</f>
        <v>0.90435902765762088</v>
      </c>
      <c r="X34" s="45">
        <f>X33/X32</f>
        <v>0.89460819882291465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0.74027777777777781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0.4632060185185185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0.43195601851851845</v>
      </c>
      <c r="N36" s="47">
        <v>0.53586805555555572</v>
      </c>
      <c r="O36" s="47">
        <v>0.51173611111111117</v>
      </c>
      <c r="P36" s="46">
        <v>0.7603240740740741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0.88039351851851855</v>
      </c>
      <c r="W36" s="47">
        <v>1.1289814814814811</v>
      </c>
      <c r="X36" s="49">
        <v>1.122893518518518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4F0-8262-4FA4-8775-A316C0FADCC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110952</v>
      </c>
      <c r="E1" s="87" t="s">
        <v>3</v>
      </c>
      <c r="F1" s="88">
        <f>SUM(G5:G140)</f>
        <v>2193328.69</v>
      </c>
      <c r="G1" s="89" t="s">
        <v>84</v>
      </c>
      <c r="H1" s="90">
        <f>L21+L38+L55+L72+L89+L106+L123+L140</f>
        <v>41.566666666666663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46244</v>
      </c>
      <c r="B2" s="348"/>
      <c r="C2" s="91" t="s">
        <v>40</v>
      </c>
      <c r="D2" s="92">
        <f>AVERAGE(N21,N38,N55,N72,N89,N106,N123,N140)</f>
        <v>692.59945929335152</v>
      </c>
      <c r="E2" s="92" t="s">
        <v>91</v>
      </c>
      <c r="F2" s="93">
        <f>F1/D1</f>
        <v>19.768266367438169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8.7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1887</v>
      </c>
      <c r="G5" s="147">
        <f t="shared" ref="G5:G9" si="0">E5*F5</f>
        <v>48382.68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3216.5295511531845</v>
      </c>
      <c r="N5" s="151">
        <f>M5/L5</f>
        <v>321.65295511531843</v>
      </c>
      <c r="O5" s="153">
        <f>L5-I5</f>
        <v>0</v>
      </c>
      <c r="P5" s="154">
        <f>N5-K5</f>
        <v>-38.347044884681566</v>
      </c>
      <c r="Q5" s="155">
        <f>N5/K5</f>
        <v>0.89348043087588458</v>
      </c>
      <c r="R5" s="302">
        <f>Q21</f>
        <v>0.87825377460182885</v>
      </c>
      <c r="S5" s="156">
        <v>0.20833333333333334</v>
      </c>
      <c r="T5" s="157">
        <v>0.23276620370370371</v>
      </c>
      <c r="U5" s="158"/>
      <c r="V5" s="159">
        <v>35.199427892527389</v>
      </c>
      <c r="W5" s="160"/>
      <c r="X5" s="161"/>
      <c r="Y5" s="305"/>
      <c r="Z5" s="306"/>
      <c r="AA5" s="114">
        <f>M5-J5</f>
        <v>-383.47044884681554</v>
      </c>
      <c r="AB5" s="155">
        <f>M5/J5</f>
        <v>0.89348043087588458</v>
      </c>
      <c r="AC5" s="307">
        <f>AB21</f>
        <v>0.87825377460182874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2887</v>
      </c>
      <c r="G6" s="102">
        <f t="shared" si="0"/>
        <v>85224.24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3156.8233410043867</v>
      </c>
      <c r="N6" s="105">
        <f>M6/L6</f>
        <v>286.98394009130789</v>
      </c>
      <c r="O6" s="107">
        <f>L6-I6</f>
        <v>0</v>
      </c>
      <c r="P6" s="108">
        <f>N6-K6</f>
        <v>-40.288787181419366</v>
      </c>
      <c r="Q6" s="109">
        <f>N6/K6</f>
        <v>0.87689537250121863</v>
      </c>
      <c r="R6" s="303"/>
      <c r="S6" s="46">
        <v>0.23680555555555557</v>
      </c>
      <c r="T6" s="47">
        <v>0.27490740740740743</v>
      </c>
      <c r="U6" s="110">
        <v>5.8166666666666833</v>
      </c>
      <c r="V6" s="111">
        <v>54.871616586846343</v>
      </c>
      <c r="W6" s="112"/>
      <c r="X6" s="115"/>
      <c r="Y6" s="294"/>
      <c r="Z6" s="295"/>
      <c r="AA6" s="116">
        <f>M6-J6</f>
        <v>-443.17665899561325</v>
      </c>
      <c r="AB6" s="109">
        <f>M6/J6</f>
        <v>0.87689537250121852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3340</v>
      </c>
      <c r="G7" s="102">
        <f t="shared" si="0"/>
        <v>99699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3158.3719051520084</v>
      </c>
      <c r="N7" s="105">
        <f>M7/L7</f>
        <v>287.12471865018256</v>
      </c>
      <c r="O7" s="107">
        <f>L7-I7</f>
        <v>0</v>
      </c>
      <c r="P7" s="108">
        <f>N7-K7</f>
        <v>-40.148008622544694</v>
      </c>
      <c r="Q7" s="109">
        <f>N7/K7</f>
        <v>0.87732552920889117</v>
      </c>
      <c r="R7" s="303"/>
      <c r="S7" s="46">
        <v>0.27777777777777779</v>
      </c>
      <c r="T7" s="47">
        <v>0.32184027777777779</v>
      </c>
      <c r="U7" s="110">
        <v>5</v>
      </c>
      <c r="V7" s="111">
        <v>63.450412433413227</v>
      </c>
      <c r="W7" s="112"/>
      <c r="X7" s="115"/>
      <c r="Y7" s="294"/>
      <c r="Z7" s="295"/>
      <c r="AA7" s="116">
        <f>M7-J7</f>
        <v>-441.62809484799163</v>
      </c>
      <c r="AB7" s="109">
        <f>M7/J7</f>
        <v>0.87732552920889117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2650</v>
      </c>
      <c r="G8" s="102">
        <f t="shared" si="0"/>
        <v>79500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3156.3951621769088</v>
      </c>
      <c r="N8" s="105">
        <f>M8/L8</f>
        <v>286.94501474335533</v>
      </c>
      <c r="O8" s="107">
        <f>L8-I8</f>
        <v>0</v>
      </c>
      <c r="P8" s="108">
        <f>N8-K8</f>
        <v>-40.327712529371922</v>
      </c>
      <c r="Q8" s="109">
        <f>N8/K8</f>
        <v>0.87677643393803018</v>
      </c>
      <c r="R8" s="303"/>
      <c r="S8" s="46">
        <v>0.32500000000000001</v>
      </c>
      <c r="T8" s="47">
        <v>0.35997685185185185</v>
      </c>
      <c r="U8" s="110">
        <v>4.5499999999999918</v>
      </c>
      <c r="V8" s="111">
        <v>50.373920827562216</v>
      </c>
      <c r="W8" s="112"/>
      <c r="X8" s="115"/>
      <c r="Y8" s="294"/>
      <c r="Z8" s="295"/>
      <c r="AA8" s="116">
        <f>M8-J8</f>
        <v>-443.6048378230912</v>
      </c>
      <c r="AB8" s="109">
        <f>M8/J8</f>
        <v>0.87677643393803018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1416</v>
      </c>
      <c r="G9" s="102">
        <f t="shared" si="0"/>
        <v>40455.120000000003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3120.4479833464293</v>
      </c>
      <c r="N9" s="105">
        <f>M9/L9</f>
        <v>260.03733194553575</v>
      </c>
      <c r="O9" s="107">
        <f>L9-I9</f>
        <v>0</v>
      </c>
      <c r="P9" s="108">
        <f>N9-K9</f>
        <v>-39.962668054464245</v>
      </c>
      <c r="Q9" s="109">
        <f>N9/K9</f>
        <v>0.86679110648511914</v>
      </c>
      <c r="R9" s="303"/>
      <c r="S9" s="46">
        <v>0.36319444444444443</v>
      </c>
      <c r="T9" s="47">
        <v>0.38209490740740737</v>
      </c>
      <c r="U9" s="110">
        <v>4.6333333333333115</v>
      </c>
      <c r="V9" s="111">
        <v>27.2268598782689</v>
      </c>
      <c r="W9" s="112"/>
      <c r="X9" s="115"/>
      <c r="Y9" s="294"/>
      <c r="Z9" s="295"/>
      <c r="AA9" s="116">
        <f>M9-J9</f>
        <v>-479.55201665357072</v>
      </c>
      <c r="AB9" s="109">
        <f>M9/J9</f>
        <v>0.86679110648511926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3161.7135885665834</v>
      </c>
      <c r="N21" s="137">
        <f>M21/L21</f>
        <v>287.42850805150761</v>
      </c>
      <c r="O21" s="138">
        <f>L21-I21</f>
        <v>0</v>
      </c>
      <c r="P21" s="139">
        <f>N21-K21</f>
        <v>-39.844219221219646</v>
      </c>
      <c r="Q21" s="140">
        <f>N21/K21</f>
        <v>0.87825377460182885</v>
      </c>
      <c r="R21" s="304"/>
      <c r="S21" s="141">
        <v>0.20833333333333334</v>
      </c>
      <c r="T21" s="142">
        <v>0.4632060185185185</v>
      </c>
      <c r="U21" s="143"/>
      <c r="V21" s="165"/>
      <c r="W21" s="166"/>
      <c r="X21" s="137"/>
      <c r="Y21" s="290"/>
      <c r="Z21" s="291"/>
      <c r="AA21" s="167">
        <f>M21-J21</f>
        <v>-438.28641143341656</v>
      </c>
      <c r="AB21" s="140">
        <f>M21/J21</f>
        <v>0.87825377460182874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2482</v>
      </c>
      <c r="G22" s="147">
        <f t="shared" ref="G22:G24" si="5">E22*F22</f>
        <v>45991.460000000006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3015.7334405697479</v>
      </c>
      <c r="N22" s="151">
        <f>M22/L22</f>
        <v>1005.244480189916</v>
      </c>
      <c r="O22" s="153">
        <f>L22-I22</f>
        <v>0</v>
      </c>
      <c r="P22" s="154">
        <f>N22-K22</f>
        <v>-94.755519810084024</v>
      </c>
      <c r="Q22" s="155">
        <f>N22/K22</f>
        <v>0.91385861835446902</v>
      </c>
      <c r="R22" s="302">
        <f>Q38</f>
        <v>0.9142925459895378</v>
      </c>
      <c r="S22" s="156">
        <v>0.33680555555555552</v>
      </c>
      <c r="T22" s="157">
        <v>0.37108796296296293</v>
      </c>
      <c r="U22" s="158"/>
      <c r="V22" s="111">
        <v>49.381022207276139</v>
      </c>
      <c r="W22" s="160"/>
      <c r="X22" s="161"/>
      <c r="Y22" s="305"/>
      <c r="Z22" s="306"/>
      <c r="AA22" s="114">
        <f>M22-J22</f>
        <v>-284.26655943025207</v>
      </c>
      <c r="AB22" s="155">
        <f>M22/J22</f>
        <v>0.91385861835446902</v>
      </c>
      <c r="AC22" s="307">
        <f>AB38</f>
        <v>0.9142925459895378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766</v>
      </c>
      <c r="G23" s="102">
        <f t="shared" si="5"/>
        <v>17066.48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3019.0098070850163</v>
      </c>
      <c r="N23" s="105">
        <f>M23/L23</f>
        <v>603.80196141700321</v>
      </c>
      <c r="O23" s="107">
        <f>L23-I23</f>
        <v>0</v>
      </c>
      <c r="P23" s="108">
        <f>N23-K23</f>
        <v>-56.198038582996787</v>
      </c>
      <c r="Q23" s="109">
        <f>N23/K23</f>
        <v>0.91485145669242907</v>
      </c>
      <c r="R23" s="303"/>
      <c r="S23" s="46">
        <v>0.37499999999999994</v>
      </c>
      <c r="T23" s="47">
        <v>0.38556712962962958</v>
      </c>
      <c r="U23" s="110">
        <v>5.633333333333308</v>
      </c>
      <c r="V23" s="111">
        <v>15.223534515237747</v>
      </c>
      <c r="W23" s="112"/>
      <c r="X23" s="115"/>
      <c r="Y23" s="294"/>
      <c r="Z23" s="295"/>
      <c r="AA23" s="116">
        <f>M23-J23</f>
        <v>-280.99019291498371</v>
      </c>
      <c r="AB23" s="109">
        <f>M23/J23</f>
        <v>0.91485145669242918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3068</v>
      </c>
      <c r="G24" s="102">
        <f t="shared" si="5"/>
        <v>54886.520000000004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3016.75295764166</v>
      </c>
      <c r="N24" s="105">
        <f>M24/L24</f>
        <v>754.18823941041501</v>
      </c>
      <c r="O24" s="107">
        <f>L24-I24</f>
        <v>0</v>
      </c>
      <c r="P24" s="108">
        <f>N24-K24</f>
        <v>-70.811760589584992</v>
      </c>
      <c r="Q24" s="109">
        <f>N24/K24</f>
        <v>0.91416756292171519</v>
      </c>
      <c r="R24" s="303"/>
      <c r="S24" s="46">
        <v>0.38958333333333328</v>
      </c>
      <c r="T24" s="47">
        <v>0.43195601851851845</v>
      </c>
      <c r="U24" s="110">
        <v>5.7833333333333314</v>
      </c>
      <c r="V24" s="111">
        <v>61.019249035195827</v>
      </c>
      <c r="W24" s="112"/>
      <c r="X24" s="115"/>
      <c r="Y24" s="294"/>
      <c r="Z24" s="295"/>
      <c r="AA24" s="116">
        <f>M24-J24</f>
        <v>-283.24704235833997</v>
      </c>
      <c r="AB24" s="109">
        <f>M24/J24</f>
        <v>0.91416756292171519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3017.1654017654746</v>
      </c>
      <c r="N38" s="137">
        <f t="shared" ref="N38:N44" si="10">M38/L38</f>
        <v>754.29135044136865</v>
      </c>
      <c r="O38" s="138">
        <f t="shared" ref="O38:O44" si="11">L38-I38</f>
        <v>0</v>
      </c>
      <c r="P38" s="139">
        <f t="shared" ref="P38:P44" si="12">N38-K38</f>
        <v>-70.70864955863135</v>
      </c>
      <c r="Q38" s="140">
        <f t="shared" ref="Q38:Q44" si="13">N38/K38</f>
        <v>0.9142925459895378</v>
      </c>
      <c r="R38" s="304"/>
      <c r="S38" s="141">
        <v>0.33680555555555552</v>
      </c>
      <c r="T38" s="142">
        <v>0.43195601851851845</v>
      </c>
      <c r="U38" s="143"/>
      <c r="V38" s="165"/>
      <c r="W38" s="98"/>
      <c r="X38" s="68"/>
      <c r="Y38" s="290"/>
      <c r="Z38" s="291"/>
      <c r="AA38" s="167">
        <f t="shared" ref="AA38:AA44" si="14">M38-J38</f>
        <v>-282.8345982345254</v>
      </c>
      <c r="AB38" s="140">
        <f t="shared" ref="AB38:AB44" si="15">M38/J38</f>
        <v>0.9142925459895378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971</v>
      </c>
      <c r="G39" s="147">
        <f t="shared" ref="G39:G44" si="16">E39*F39</f>
        <v>24304.13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3221.3895508629148</v>
      </c>
      <c r="N39" s="151">
        <f t="shared" si="10"/>
        <v>644.27791017258301</v>
      </c>
      <c r="O39" s="153">
        <f t="shared" si="11"/>
        <v>0</v>
      </c>
      <c r="P39" s="154">
        <f t="shared" si="12"/>
        <v>-75.722089827416994</v>
      </c>
      <c r="Q39" s="155">
        <f t="shared" si="13"/>
        <v>0.89483043079525415</v>
      </c>
      <c r="R39" s="302">
        <f>Q55</f>
        <v>0.90108266830589923</v>
      </c>
      <c r="S39" s="156">
        <v>0.25</v>
      </c>
      <c r="T39" s="157">
        <v>0.26255787037037037</v>
      </c>
      <c r="U39" s="158"/>
      <c r="V39" s="159">
        <v>18.085363188812067</v>
      </c>
      <c r="W39" s="160"/>
      <c r="X39" s="161"/>
      <c r="Y39" s="305"/>
      <c r="Z39" s="306"/>
      <c r="AA39" s="114">
        <f t="shared" si="14"/>
        <v>-378.6104491370852</v>
      </c>
      <c r="AB39" s="155">
        <f t="shared" si="15"/>
        <v>0.89483043079525415</v>
      </c>
      <c r="AC39" s="307">
        <f>AB55</f>
        <v>0.90108266830589923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1229</v>
      </c>
      <c r="G40" s="102">
        <f t="shared" si="16"/>
        <v>22343.22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3218.8818073801158</v>
      </c>
      <c r="N40" s="105">
        <f t="shared" si="10"/>
        <v>1072.9606024600387</v>
      </c>
      <c r="O40" s="107">
        <f t="shared" si="11"/>
        <v>0</v>
      </c>
      <c r="P40" s="108">
        <f t="shared" si="12"/>
        <v>-127.03939753996133</v>
      </c>
      <c r="Q40" s="109">
        <f t="shared" si="13"/>
        <v>0.89413383538336555</v>
      </c>
      <c r="R40" s="303"/>
      <c r="S40" s="46">
        <v>0.2729166666666667</v>
      </c>
      <c r="T40" s="47">
        <v>0.28881944444444446</v>
      </c>
      <c r="U40" s="110">
        <v>14.916666666666707</v>
      </c>
      <c r="V40" s="111">
        <v>22.908576459978136</v>
      </c>
      <c r="W40" s="112"/>
      <c r="X40" s="115"/>
      <c r="Y40" s="294"/>
      <c r="Z40" s="295"/>
      <c r="AA40" s="116">
        <f t="shared" si="14"/>
        <v>-381.11819261988421</v>
      </c>
      <c r="AB40" s="109">
        <f t="shared" si="15"/>
        <v>0.89413383538336555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1284</v>
      </c>
      <c r="G41" s="102">
        <f t="shared" si="16"/>
        <v>31868.880000000001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3222.1601595422808</v>
      </c>
      <c r="N41" s="105">
        <f t="shared" si="10"/>
        <v>644.43203190845611</v>
      </c>
      <c r="O41" s="107">
        <f t="shared" si="11"/>
        <v>0</v>
      </c>
      <c r="P41" s="108">
        <f t="shared" si="12"/>
        <v>-75.567968091543889</v>
      </c>
      <c r="Q41" s="109">
        <f t="shared" si="13"/>
        <v>0.89504448876174458</v>
      </c>
      <c r="R41" s="303"/>
      <c r="S41" s="46">
        <v>0.29861111111111116</v>
      </c>
      <c r="T41" s="47">
        <v>0.31520833333333337</v>
      </c>
      <c r="U41" s="110">
        <v>15</v>
      </c>
      <c r="V41" s="111">
        <v>23.909426032672382</v>
      </c>
      <c r="W41" s="112"/>
      <c r="X41" s="115"/>
      <c r="Y41" s="294"/>
      <c r="Z41" s="295"/>
      <c r="AA41" s="116">
        <f t="shared" si="14"/>
        <v>-377.83984045771922</v>
      </c>
      <c r="AB41" s="109">
        <f t="shared" si="15"/>
        <v>0.89504448876174469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2135</v>
      </c>
      <c r="G42" s="102">
        <f t="shared" si="16"/>
        <v>36444.449999999997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3022.7383646395124</v>
      </c>
      <c r="N42" s="105">
        <f t="shared" si="10"/>
        <v>1007.5794548798375</v>
      </c>
      <c r="O42" s="107">
        <f t="shared" si="11"/>
        <v>0</v>
      </c>
      <c r="P42" s="108">
        <f t="shared" si="12"/>
        <v>-92.420545120162501</v>
      </c>
      <c r="Q42" s="109">
        <f t="shared" si="13"/>
        <v>0.91598132261803411</v>
      </c>
      <c r="R42" s="303"/>
      <c r="S42" s="46">
        <v>0.32500000000000007</v>
      </c>
      <c r="T42" s="47">
        <v>0.35442129629629637</v>
      </c>
      <c r="U42" s="110">
        <v>15</v>
      </c>
      <c r="V42" s="111">
        <v>42.378791859240863</v>
      </c>
      <c r="W42" s="112"/>
      <c r="X42" s="115"/>
      <c r="Y42" s="294"/>
      <c r="Z42" s="295"/>
      <c r="AA42" s="116">
        <f t="shared" si="14"/>
        <v>-277.26163536048762</v>
      </c>
      <c r="AB42" s="109">
        <f t="shared" si="15"/>
        <v>0.91598132261803411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4837</v>
      </c>
      <c r="G43" s="102">
        <f t="shared" si="16"/>
        <v>67863.11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2746.4161146167421</v>
      </c>
      <c r="N43" s="105">
        <f t="shared" si="10"/>
        <v>915.4720382055807</v>
      </c>
      <c r="O43" s="107">
        <f t="shared" si="11"/>
        <v>0</v>
      </c>
      <c r="P43" s="108">
        <f t="shared" si="12"/>
        <v>-84.527961794419298</v>
      </c>
      <c r="Q43" s="109">
        <f t="shared" si="13"/>
        <v>0.91547203820558065</v>
      </c>
      <c r="R43" s="303"/>
      <c r="S43" s="46">
        <v>0.36458333333333343</v>
      </c>
      <c r="T43" s="47">
        <v>0.43796296296296305</v>
      </c>
      <c r="U43" s="110">
        <v>14.633333333333356</v>
      </c>
      <c r="V43" s="111">
        <v>105.67226082581435</v>
      </c>
      <c r="W43" s="112"/>
      <c r="X43" s="115"/>
      <c r="Y43" s="294"/>
      <c r="Z43" s="295"/>
      <c r="AA43" s="116">
        <f t="shared" si="14"/>
        <v>-253.58388538325789</v>
      </c>
      <c r="AB43" s="109">
        <f t="shared" si="15"/>
        <v>0.91547203820558065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6799</v>
      </c>
      <c r="G44" s="120">
        <f t="shared" si="16"/>
        <v>97089.72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3220.8252368905496</v>
      </c>
      <c r="N44" s="105">
        <f t="shared" si="10"/>
        <v>1073.6084122968498</v>
      </c>
      <c r="O44" s="107">
        <f t="shared" si="11"/>
        <v>0</v>
      </c>
      <c r="P44" s="108">
        <f t="shared" si="12"/>
        <v>-126.39158770315021</v>
      </c>
      <c r="Q44" s="109">
        <f t="shared" si="13"/>
        <v>0.89467367691404154</v>
      </c>
      <c r="R44" s="303"/>
      <c r="S44" s="46">
        <v>0.4479166666666668</v>
      </c>
      <c r="T44" s="119">
        <v>0.53586805555555572</v>
      </c>
      <c r="U44" s="110">
        <v>15</v>
      </c>
      <c r="V44" s="111">
        <v>126.65698074131883</v>
      </c>
      <c r="W44" s="112"/>
      <c r="X44" s="115"/>
      <c r="Y44" s="294"/>
      <c r="Z44" s="295"/>
      <c r="AA44" s="116">
        <f t="shared" si="14"/>
        <v>-379.1747631094504</v>
      </c>
      <c r="AB44" s="109">
        <f t="shared" si="15"/>
        <v>0.89467367691404154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3108.7352056553523</v>
      </c>
      <c r="N55" s="137">
        <f t="shared" ref="N55:N61" si="22">M55/L55</f>
        <v>847.83687426964161</v>
      </c>
      <c r="O55" s="138">
        <f t="shared" ref="O55:O61" si="23">L55-I55</f>
        <v>0</v>
      </c>
      <c r="P55" s="139">
        <f t="shared" ref="P55:P61" si="24">N55-K55</f>
        <v>-93.07221663944938</v>
      </c>
      <c r="Q55" s="140">
        <f t="shared" ref="Q55:Q61" si="25">N55/K55</f>
        <v>0.90108266830589923</v>
      </c>
      <c r="R55" s="304"/>
      <c r="S55" s="141">
        <v>0.25</v>
      </c>
      <c r="T55" s="142">
        <v>0.53586805555555572</v>
      </c>
      <c r="U55" s="143"/>
      <c r="V55" s="165"/>
      <c r="W55" s="98"/>
      <c r="X55" s="68"/>
      <c r="Y55" s="290"/>
      <c r="Z55" s="291"/>
      <c r="AA55" s="167">
        <f t="shared" ref="AA55:AA61" si="26">M55-J55</f>
        <v>-341.26479434464773</v>
      </c>
      <c r="AB55" s="140">
        <f t="shared" ref="AB55:AB61" si="27">M55/J55</f>
        <v>0.90108266830589923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1589</v>
      </c>
      <c r="G56" s="147">
        <f t="shared" ref="G56:G61" si="28">E56*F56</f>
        <v>32924.080000000002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3221.2383578594531</v>
      </c>
      <c r="N56" s="151">
        <f t="shared" si="22"/>
        <v>1073.7461192864844</v>
      </c>
      <c r="O56" s="153">
        <f t="shared" si="23"/>
        <v>0</v>
      </c>
      <c r="P56" s="154">
        <f t="shared" si="24"/>
        <v>-126.25388071351563</v>
      </c>
      <c r="Q56" s="155">
        <f t="shared" si="25"/>
        <v>0.89478843273873698</v>
      </c>
      <c r="R56" s="302">
        <f>Q72</f>
        <v>0.89781546749603869</v>
      </c>
      <c r="S56" s="156">
        <v>0.25</v>
      </c>
      <c r="T56" s="157">
        <v>0.27054398148148151</v>
      </c>
      <c r="U56" s="158"/>
      <c r="V56" s="159">
        <v>29.5973130232295</v>
      </c>
      <c r="W56" s="157"/>
      <c r="X56" s="168"/>
      <c r="Y56" s="305"/>
      <c r="Z56" s="306"/>
      <c r="AA56" s="114">
        <f t="shared" si="26"/>
        <v>-378.76164214054688</v>
      </c>
      <c r="AB56" s="155">
        <f t="shared" si="27"/>
        <v>0.89478843273873698</v>
      </c>
      <c r="AC56" s="307">
        <f>AB72</f>
        <v>0.89781546749603869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1927</v>
      </c>
      <c r="G57" s="102">
        <f t="shared" si="28"/>
        <v>57810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3223.2306743701638</v>
      </c>
      <c r="N57" s="105">
        <f t="shared" si="22"/>
        <v>805.80766859254095</v>
      </c>
      <c r="O57" s="107">
        <f t="shared" si="23"/>
        <v>0</v>
      </c>
      <c r="P57" s="108">
        <f t="shared" si="24"/>
        <v>-94.192331407459051</v>
      </c>
      <c r="Q57" s="109">
        <f t="shared" si="25"/>
        <v>0.89534185399171218</v>
      </c>
      <c r="R57" s="303"/>
      <c r="S57" s="46">
        <v>0.28055555555555556</v>
      </c>
      <c r="T57" s="47">
        <v>0.30546296296296294</v>
      </c>
      <c r="U57" s="110">
        <v>15</v>
      </c>
      <c r="V57" s="111">
        <v>35.870842542969022</v>
      </c>
      <c r="W57" s="112"/>
      <c r="X57" s="13"/>
      <c r="Y57" s="294"/>
      <c r="Z57" s="295"/>
      <c r="AA57" s="116">
        <f t="shared" si="26"/>
        <v>-376.7693256298362</v>
      </c>
      <c r="AB57" s="109">
        <f t="shared" si="27"/>
        <v>0.89534185399171218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1996</v>
      </c>
      <c r="G58" s="102">
        <f t="shared" si="28"/>
        <v>59880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3023.040901297471</v>
      </c>
      <c r="N58" s="105">
        <f t="shared" si="22"/>
        <v>755.76022532436775</v>
      </c>
      <c r="O58" s="107">
        <f t="shared" si="23"/>
        <v>0</v>
      </c>
      <c r="P58" s="108">
        <f t="shared" si="24"/>
        <v>-69.239774675632248</v>
      </c>
      <c r="Q58" s="109">
        <f t="shared" si="25"/>
        <v>0.91607300039317308</v>
      </c>
      <c r="R58" s="303"/>
      <c r="S58" s="46">
        <v>0.31527777777777782</v>
      </c>
      <c r="T58" s="47">
        <v>0.34277777777777785</v>
      </c>
      <c r="U58" s="110">
        <v>15</v>
      </c>
      <c r="V58" s="111">
        <v>39.615739220928084</v>
      </c>
      <c r="W58" s="112"/>
      <c r="X58" s="13"/>
      <c r="Y58" s="294"/>
      <c r="Z58" s="295"/>
      <c r="AA58" s="116">
        <f t="shared" si="26"/>
        <v>-276.95909870252899</v>
      </c>
      <c r="AB58" s="109">
        <f t="shared" si="27"/>
        <v>0.91607300039317308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2907</v>
      </c>
      <c r="G59" s="102">
        <f t="shared" si="28"/>
        <v>79884.36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3222.005876591591</v>
      </c>
      <c r="N59" s="105">
        <f t="shared" si="22"/>
        <v>644.40117531831822</v>
      </c>
      <c r="O59" s="107">
        <f t="shared" si="23"/>
        <v>0</v>
      </c>
      <c r="P59" s="108">
        <f t="shared" si="24"/>
        <v>-75.598824681681776</v>
      </c>
      <c r="Q59" s="109">
        <f t="shared" si="25"/>
        <v>0.89500163238655306</v>
      </c>
      <c r="R59" s="303"/>
      <c r="S59" s="46">
        <v>0.35277777777777786</v>
      </c>
      <c r="T59" s="47">
        <v>0.39037037037037048</v>
      </c>
      <c r="U59" s="110">
        <v>15</v>
      </c>
      <c r="V59" s="111">
        <v>54.133979477564061</v>
      </c>
      <c r="W59" s="112"/>
      <c r="X59" s="115"/>
      <c r="Y59" s="294"/>
      <c r="Z59" s="295"/>
      <c r="AA59" s="116">
        <f t="shared" si="26"/>
        <v>-377.994123408409</v>
      </c>
      <c r="AB59" s="109">
        <f t="shared" si="27"/>
        <v>0.89500163238655306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2167</v>
      </c>
      <c r="G60" s="102">
        <f t="shared" si="28"/>
        <v>39396.06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3216.606280752871</v>
      </c>
      <c r="N60" s="105">
        <f t="shared" si="22"/>
        <v>1072.2020935842904</v>
      </c>
      <c r="O60" s="107">
        <f t="shared" si="23"/>
        <v>0</v>
      </c>
      <c r="P60" s="108">
        <f t="shared" si="24"/>
        <v>-127.79790641570958</v>
      </c>
      <c r="Q60" s="109">
        <f t="shared" si="25"/>
        <v>0.89350174465357535</v>
      </c>
      <c r="R60" s="303"/>
      <c r="S60" s="46">
        <v>0.40069444444444452</v>
      </c>
      <c r="T60" s="47">
        <v>0.42876157407407417</v>
      </c>
      <c r="U60" s="110">
        <v>14.866666666666619</v>
      </c>
      <c r="V60" s="111">
        <v>40.421484213967226</v>
      </c>
      <c r="W60" s="112"/>
      <c r="X60" s="115"/>
      <c r="Y60" s="294"/>
      <c r="Z60" s="295"/>
      <c r="AA60" s="116">
        <f t="shared" si="26"/>
        <v>-383.39371924712896</v>
      </c>
      <c r="AB60" s="109">
        <f t="shared" si="27"/>
        <v>0.89350174465357524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5625</v>
      </c>
      <c r="G61" s="120">
        <f t="shared" si="28"/>
        <v>93712.5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3217.3473667940725</v>
      </c>
      <c r="N61" s="105">
        <f t="shared" si="22"/>
        <v>643.46947335881453</v>
      </c>
      <c r="O61" s="107">
        <f t="shared" si="23"/>
        <v>0</v>
      </c>
      <c r="P61" s="108">
        <f t="shared" si="24"/>
        <v>-76.530526641185475</v>
      </c>
      <c r="Q61" s="109">
        <f t="shared" si="25"/>
        <v>0.89370760188724241</v>
      </c>
      <c r="R61" s="303"/>
      <c r="S61" s="46">
        <v>0.43888888888888899</v>
      </c>
      <c r="T61" s="119">
        <v>0.51173611111111117</v>
      </c>
      <c r="U61" s="110">
        <v>14.583333333333348</v>
      </c>
      <c r="V61" s="111">
        <v>104.90008119213502</v>
      </c>
      <c r="W61" s="112"/>
      <c r="X61" s="49"/>
      <c r="Y61" s="294"/>
      <c r="Z61" s="295"/>
      <c r="AA61" s="116">
        <f t="shared" si="26"/>
        <v>-382.65263320592749</v>
      </c>
      <c r="AB61" s="109">
        <f t="shared" si="27"/>
        <v>0.89370760188724241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3187.2449096109372</v>
      </c>
      <c r="N72" s="137">
        <f>M72/L72</f>
        <v>796.81122740273429</v>
      </c>
      <c r="O72" s="138">
        <f>L72-I72</f>
        <v>0</v>
      </c>
      <c r="P72" s="139">
        <f>N72-K72</f>
        <v>-90.688772597265711</v>
      </c>
      <c r="Q72" s="140">
        <f>N72/K72</f>
        <v>0.89781546749603869</v>
      </c>
      <c r="R72" s="304"/>
      <c r="S72" s="141">
        <v>0.25</v>
      </c>
      <c r="T72" s="142">
        <v>0.51173611111111117</v>
      </c>
      <c r="U72" s="143"/>
      <c r="V72" s="165"/>
      <c r="W72" s="166"/>
      <c r="X72" s="137"/>
      <c r="Y72" s="290"/>
      <c r="Z72" s="291"/>
      <c r="AA72" s="167">
        <f>M72-J72</f>
        <v>-362.75509038906284</v>
      </c>
      <c r="AB72" s="140">
        <f>M72/J72</f>
        <v>0.89781546749603869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1572</v>
      </c>
      <c r="G73" s="147">
        <f t="shared" ref="G73:G75" si="33">E73*F73</f>
        <v>44912.04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3120.1789996522862</v>
      </c>
      <c r="N73" s="151">
        <f>M73/L73</f>
        <v>260.01491663769053</v>
      </c>
      <c r="O73" s="153">
        <f>L73-I73</f>
        <v>0</v>
      </c>
      <c r="P73" s="154">
        <f>N73-K73</f>
        <v>-39.985083362309467</v>
      </c>
      <c r="Q73" s="155">
        <f>N73/K73</f>
        <v>0.86671638879230173</v>
      </c>
      <c r="R73" s="302">
        <f>Q89</f>
        <v>0.89344638339552029</v>
      </c>
      <c r="S73" s="156">
        <v>0.70833333333333337</v>
      </c>
      <c r="T73" s="157">
        <v>0.72931712962962969</v>
      </c>
      <c r="U73" s="158"/>
      <c r="V73" s="159">
        <v>30.229034940146398</v>
      </c>
      <c r="W73" s="157"/>
      <c r="X73" s="168"/>
      <c r="Y73" s="305"/>
      <c r="Z73" s="306"/>
      <c r="AA73" s="114">
        <f>M73-J73</f>
        <v>-479.82100034771383</v>
      </c>
      <c r="AB73" s="155">
        <f>M73/J73</f>
        <v>0.86671638879230173</v>
      </c>
      <c r="AC73" s="307">
        <f>AB89</f>
        <v>0.89344638339552029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612</v>
      </c>
      <c r="G74" s="102">
        <f t="shared" si="33"/>
        <v>10838.52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3264.6272820575418</v>
      </c>
      <c r="N74" s="105">
        <f>M74/L74</f>
        <v>652.92545641150832</v>
      </c>
      <c r="O74" s="107">
        <f>L74-I74</f>
        <v>0</v>
      </c>
      <c r="P74" s="108">
        <f>N74-K74</f>
        <v>-67.074543588491679</v>
      </c>
      <c r="Q74" s="109">
        <f>N74/K74</f>
        <v>0.90684091168265046</v>
      </c>
      <c r="R74" s="303"/>
      <c r="S74" s="46">
        <v>0.73263888888888895</v>
      </c>
      <c r="T74" s="47">
        <v>0.74043981481481491</v>
      </c>
      <c r="U74" s="110">
        <v>4.783333333333335</v>
      </c>
      <c r="V74" s="111">
        <v>11.2478383678939</v>
      </c>
      <c r="W74" s="112"/>
      <c r="X74" s="13"/>
      <c r="Y74" s="294"/>
      <c r="Z74" s="295"/>
      <c r="AA74" s="116">
        <f>M74-J74</f>
        <v>-335.37271794245817</v>
      </c>
      <c r="AB74" s="109">
        <f>M74/J74</f>
        <v>0.90684091168265046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1245</v>
      </c>
      <c r="G75" s="102">
        <f t="shared" si="33"/>
        <v>23555.4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03"/>
      <c r="S75" s="46">
        <v>0.74444444444444446</v>
      </c>
      <c r="T75" s="47">
        <v>0.7603240740740741</v>
      </c>
      <c r="U75" s="110">
        <v>5.7666666666665556</v>
      </c>
      <c r="V75" s="111">
        <v>22.883122337086135</v>
      </c>
      <c r="W75" s="112"/>
      <c r="X75" s="13"/>
      <c r="Y75" s="294"/>
      <c r="Z75" s="295"/>
      <c r="AA75" s="116">
        <f>M75-J75</f>
        <v>-335.5853410382083</v>
      </c>
      <c r="AB75" s="109">
        <f>M75/J75</f>
        <v>0.9067818497116088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3216.4069802238732</v>
      </c>
      <c r="N89" s="137">
        <f t="shared" ref="N89:N94" si="37">M89/L89</f>
        <v>438.60095184871</v>
      </c>
      <c r="O89" s="138">
        <f t="shared" ref="O89:O94" si="38">L89-I89</f>
        <v>0</v>
      </c>
      <c r="P89" s="139">
        <f t="shared" ref="P89:P94" si="39">N89-K89</f>
        <v>-52.308139060380938</v>
      </c>
      <c r="Q89" s="140">
        <f t="shared" ref="Q89:Q94" si="40">N89/K89</f>
        <v>0.89344638339552029</v>
      </c>
      <c r="R89" s="304"/>
      <c r="S89" s="141">
        <v>0.70833333333333337</v>
      </c>
      <c r="T89" s="142">
        <v>0.7603240740740741</v>
      </c>
      <c r="U89" s="143"/>
      <c r="V89" s="165"/>
      <c r="W89" s="166"/>
      <c r="X89" s="137"/>
      <c r="Y89" s="290"/>
      <c r="Z89" s="291"/>
      <c r="AA89" s="167">
        <f t="shared" ref="AA89:AA94" si="41">M89-J89</f>
        <v>-383.59301977612677</v>
      </c>
      <c r="AB89" s="140">
        <f t="shared" ref="AB89:AB94" si="42">M89/J89</f>
        <v>0.89344638339552029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570</v>
      </c>
      <c r="G90" s="147">
        <f t="shared" ref="G90:G94" si="43">E90*F90</f>
        <v>13263.9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2742.0771411010992</v>
      </c>
      <c r="N90" s="151">
        <f t="shared" si="37"/>
        <v>548.41542822021984</v>
      </c>
      <c r="O90" s="153">
        <f t="shared" si="38"/>
        <v>0</v>
      </c>
      <c r="P90" s="154">
        <f t="shared" si="39"/>
        <v>-51.584571779780163</v>
      </c>
      <c r="Q90" s="155">
        <f t="shared" si="40"/>
        <v>0.91402571370036645</v>
      </c>
      <c r="R90" s="302">
        <f>Q106</f>
        <v>0.91397356787066164</v>
      </c>
      <c r="S90" s="156">
        <v>0.70833333333333337</v>
      </c>
      <c r="T90" s="157">
        <v>0.71699074074074076</v>
      </c>
      <c r="U90" s="158"/>
      <c r="V90" s="159">
        <v>12.472296817392513</v>
      </c>
      <c r="W90" s="160"/>
      <c r="X90" s="161"/>
      <c r="Y90" s="305"/>
      <c r="Z90" s="306"/>
      <c r="AA90" s="114">
        <f t="shared" si="41"/>
        <v>-257.92285889890081</v>
      </c>
      <c r="AB90" s="155">
        <f t="shared" si="42"/>
        <v>0.91402571370036645</v>
      </c>
      <c r="AC90" s="307">
        <f>AB106</f>
        <v>0.91397356787066153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1495</v>
      </c>
      <c r="G91" s="102">
        <f t="shared" si="43"/>
        <v>36687.299999999996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2742.9099097226472</v>
      </c>
      <c r="N91" s="105">
        <f t="shared" si="37"/>
        <v>685.72747743066179</v>
      </c>
      <c r="O91" s="107">
        <f t="shared" si="38"/>
        <v>0</v>
      </c>
      <c r="P91" s="108">
        <f t="shared" si="39"/>
        <v>-64.272522569338207</v>
      </c>
      <c r="Q91" s="109">
        <f t="shared" si="40"/>
        <v>0.91430330324088238</v>
      </c>
      <c r="R91" s="303"/>
      <c r="S91" s="46">
        <v>0.72013888888888888</v>
      </c>
      <c r="T91" s="47">
        <v>0.74284722222222221</v>
      </c>
      <c r="U91" s="110">
        <v>4.5333333333332959</v>
      </c>
      <c r="V91" s="111">
        <v>32.702495872009926</v>
      </c>
      <c r="W91" s="112"/>
      <c r="X91" s="115"/>
      <c r="Y91" s="294"/>
      <c r="Z91" s="295"/>
      <c r="AA91" s="116">
        <f t="shared" si="41"/>
        <v>-257.09009027735283</v>
      </c>
      <c r="AB91" s="109">
        <f t="shared" si="42"/>
        <v>0.91430330324088238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1478</v>
      </c>
      <c r="G92" s="102">
        <f t="shared" si="43"/>
        <v>35959.74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2742.2237563503782</v>
      </c>
      <c r="N92" s="105">
        <f t="shared" si="37"/>
        <v>685.55593908759454</v>
      </c>
      <c r="O92" s="107">
        <f t="shared" si="38"/>
        <v>0</v>
      </c>
      <c r="P92" s="108">
        <f t="shared" si="39"/>
        <v>-64.444060912405462</v>
      </c>
      <c r="Q92" s="109">
        <f t="shared" si="40"/>
        <v>0.9140745854501261</v>
      </c>
      <c r="R92" s="303"/>
      <c r="S92" s="46">
        <v>0.74652777777777779</v>
      </c>
      <c r="T92" s="47">
        <v>0.76898148148148149</v>
      </c>
      <c r="U92" s="110">
        <v>5.3000000000000291</v>
      </c>
      <c r="V92" s="111">
        <v>32.338717726675995</v>
      </c>
      <c r="W92" s="112"/>
      <c r="X92" s="115"/>
      <c r="Y92" s="294"/>
      <c r="Z92" s="295"/>
      <c r="AA92" s="116">
        <f t="shared" si="41"/>
        <v>-257.77624364962185</v>
      </c>
      <c r="AB92" s="109">
        <f t="shared" si="42"/>
        <v>0.9140745854501261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1693</v>
      </c>
      <c r="G93" s="102">
        <f t="shared" si="43"/>
        <v>37720.04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3014.258774390461</v>
      </c>
      <c r="N93" s="105">
        <f t="shared" si="37"/>
        <v>602.85175487809215</v>
      </c>
      <c r="O93" s="107">
        <f t="shared" si="38"/>
        <v>0</v>
      </c>
      <c r="P93" s="108">
        <f t="shared" si="39"/>
        <v>-57.148245121907848</v>
      </c>
      <c r="Q93" s="109">
        <f t="shared" si="40"/>
        <v>0.91341174981529116</v>
      </c>
      <c r="R93" s="303"/>
      <c r="S93" s="46">
        <v>0.77222222222222225</v>
      </c>
      <c r="T93" s="47">
        <v>0.79561342592592599</v>
      </c>
      <c r="U93" s="110">
        <v>4.6666666666667034</v>
      </c>
      <c r="V93" s="111">
        <v>33.699827255389295</v>
      </c>
      <c r="W93" s="112"/>
      <c r="X93" s="115"/>
      <c r="Y93" s="294"/>
      <c r="Z93" s="295"/>
      <c r="AA93" s="116">
        <f t="shared" si="41"/>
        <v>-285.74122560953901</v>
      </c>
      <c r="AB93" s="109">
        <f t="shared" si="42"/>
        <v>0.91341174981529116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5921</v>
      </c>
      <c r="G94" s="102">
        <f t="shared" si="43"/>
        <v>105926.69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3016.5180772177346</v>
      </c>
      <c r="N94" s="105">
        <f t="shared" si="37"/>
        <v>754.12951930443364</v>
      </c>
      <c r="O94" s="107">
        <f t="shared" si="38"/>
        <v>0</v>
      </c>
      <c r="P94" s="108">
        <f t="shared" si="39"/>
        <v>-70.870480695566357</v>
      </c>
      <c r="Q94" s="109">
        <f t="shared" si="40"/>
        <v>0.91409638703567719</v>
      </c>
      <c r="R94" s="303"/>
      <c r="S94" s="46">
        <v>0.79861111111111116</v>
      </c>
      <c r="T94" s="47">
        <v>0.88039351851851855</v>
      </c>
      <c r="U94" s="110">
        <v>5</v>
      </c>
      <c r="V94" s="111">
        <v>117.77154683179346</v>
      </c>
      <c r="W94" s="112"/>
      <c r="X94" s="115"/>
      <c r="Y94" s="294"/>
      <c r="Z94" s="295"/>
      <c r="AA94" s="116">
        <f t="shared" si="41"/>
        <v>-283.48192278226543</v>
      </c>
      <c r="AB94" s="109">
        <f t="shared" si="42"/>
        <v>0.91409638703567719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2851.5975317564639</v>
      </c>
      <c r="N106" s="137">
        <f t="shared" ref="N106:N114" si="48">M106/L106</f>
        <v>648.09034812646905</v>
      </c>
      <c r="O106" s="138">
        <f t="shared" ref="O106:O114" si="49">L106-I106</f>
        <v>0</v>
      </c>
      <c r="P106" s="139">
        <f t="shared" ref="P106:P114" si="50">N106-K106</f>
        <v>-61.000560964439956</v>
      </c>
      <c r="Q106" s="140">
        <f t="shared" ref="Q106:Q114" si="51">N106/K106</f>
        <v>0.91397356787066164</v>
      </c>
      <c r="R106" s="304"/>
      <c r="S106" s="141">
        <v>0.70833333333333337</v>
      </c>
      <c r="T106" s="142">
        <v>0.88039351851851855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-268.40246824353608</v>
      </c>
      <c r="AB106" s="140">
        <f t="shared" ref="AB106:AB114" si="53">M106/J106</f>
        <v>0.91397356787066153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690</v>
      </c>
      <c r="G107" s="147">
        <f t="shared" ref="G107:G114" si="54">E107*F107</f>
        <v>12544.199999999999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2744.8541168696356</v>
      </c>
      <c r="N107" s="151">
        <f t="shared" si="48"/>
        <v>914.95137228987858</v>
      </c>
      <c r="O107" s="153">
        <f t="shared" si="49"/>
        <v>0</v>
      </c>
      <c r="P107" s="154">
        <f t="shared" si="50"/>
        <v>-85.048627710121423</v>
      </c>
      <c r="Q107" s="155">
        <f t="shared" si="51"/>
        <v>0.91495137228987855</v>
      </c>
      <c r="R107" s="302">
        <f>Q123</f>
        <v>0.90435902765762088</v>
      </c>
      <c r="S107" s="156">
        <v>0.73124999999999996</v>
      </c>
      <c r="T107" s="157">
        <v>0.74171296296296296</v>
      </c>
      <c r="U107" s="158"/>
      <c r="V107" s="159">
        <v>15.082768787440902</v>
      </c>
      <c r="W107" s="160"/>
      <c r="X107" s="161"/>
      <c r="Y107" s="305"/>
      <c r="Z107" s="306"/>
      <c r="AA107" s="114">
        <f t="shared" si="52"/>
        <v>-255.14588313036438</v>
      </c>
      <c r="AB107" s="155">
        <f t="shared" si="53"/>
        <v>0.91495137228987855</v>
      </c>
      <c r="AC107" s="307">
        <f>AB123</f>
        <v>0.90435902765762088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432</v>
      </c>
      <c r="G108" s="102">
        <f t="shared" si="54"/>
        <v>7853.76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3221.2046169944902</v>
      </c>
      <c r="N108" s="105">
        <f t="shared" si="48"/>
        <v>1073.7348723314967</v>
      </c>
      <c r="O108" s="107">
        <f t="shared" si="49"/>
        <v>0</v>
      </c>
      <c r="P108" s="108">
        <f t="shared" si="50"/>
        <v>-126.26512766850328</v>
      </c>
      <c r="Q108" s="109">
        <f t="shared" si="51"/>
        <v>0.89477906027624732</v>
      </c>
      <c r="R108" s="303"/>
      <c r="S108" s="46">
        <v>0.75208333333333321</v>
      </c>
      <c r="T108" s="47">
        <v>0.75766203703703694</v>
      </c>
      <c r="U108" s="110">
        <v>14.933333333333163</v>
      </c>
      <c r="V108" s="111">
        <v>8.0466791408564333</v>
      </c>
      <c r="W108" s="112"/>
      <c r="X108" s="115"/>
      <c r="Y108" s="294"/>
      <c r="Z108" s="295"/>
      <c r="AA108" s="116">
        <f t="shared" si="52"/>
        <v>-378.79538300550985</v>
      </c>
      <c r="AB108" s="109">
        <f t="shared" si="53"/>
        <v>0.89477906027624732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2747.2401003867826</v>
      </c>
      <c r="N109" s="105">
        <f t="shared" si="48"/>
        <v>915.7467001289275</v>
      </c>
      <c r="O109" s="107">
        <f t="shared" si="49"/>
        <v>0</v>
      </c>
      <c r="P109" s="108">
        <f t="shared" si="50"/>
        <v>-84.2532998710725</v>
      </c>
      <c r="Q109" s="109">
        <f t="shared" si="51"/>
        <v>0.91574670012892745</v>
      </c>
      <c r="R109" s="303"/>
      <c r="S109" s="46">
        <v>0.76805555555555538</v>
      </c>
      <c r="T109" s="47">
        <v>0.80502314814814802</v>
      </c>
      <c r="U109" s="110">
        <v>14.966666666666555</v>
      </c>
      <c r="V109" s="111">
        <v>53.246165116549264</v>
      </c>
      <c r="W109" s="112"/>
      <c r="X109" s="115"/>
      <c r="Y109" s="294"/>
      <c r="Z109" s="295"/>
      <c r="AA109" s="116">
        <f t="shared" si="52"/>
        <v>-252.75989961321739</v>
      </c>
      <c r="AB109" s="109">
        <f t="shared" si="53"/>
        <v>0.91574670012892756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3008</v>
      </c>
      <c r="G110" s="102">
        <f t="shared" si="54"/>
        <v>42954.239999999998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3224.2403308296875</v>
      </c>
      <c r="N110" s="105">
        <f t="shared" si="48"/>
        <v>1074.7467769432292</v>
      </c>
      <c r="O110" s="107">
        <f t="shared" si="49"/>
        <v>0</v>
      </c>
      <c r="P110" s="108">
        <f t="shared" si="50"/>
        <v>-125.25322305677082</v>
      </c>
      <c r="Q110" s="109">
        <f t="shared" si="51"/>
        <v>0.89562231411935767</v>
      </c>
      <c r="R110" s="303"/>
      <c r="S110" s="46">
        <v>0.81527777777777755</v>
      </c>
      <c r="T110" s="47">
        <v>0.85414351851851833</v>
      </c>
      <c r="U110" s="110">
        <v>14.766666666666524</v>
      </c>
      <c r="V110" s="111">
        <v>55.975976193299907</v>
      </c>
      <c r="W110" s="112"/>
      <c r="X110" s="115"/>
      <c r="Y110" s="294"/>
      <c r="Z110" s="295"/>
      <c r="AA110" s="116">
        <f t="shared" si="52"/>
        <v>-375.75966917031246</v>
      </c>
      <c r="AB110" s="109">
        <f t="shared" si="53"/>
        <v>0.89562231411935767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1545</v>
      </c>
      <c r="G111" s="102">
        <f t="shared" si="54"/>
        <v>28088.1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2744.8541168696356</v>
      </c>
      <c r="N111" s="105">
        <f t="shared" si="48"/>
        <v>914.95137228987858</v>
      </c>
      <c r="O111" s="107">
        <f t="shared" si="49"/>
        <v>0</v>
      </c>
      <c r="P111" s="108">
        <f t="shared" si="50"/>
        <v>-85.048627710121423</v>
      </c>
      <c r="Q111" s="109">
        <f t="shared" si="51"/>
        <v>0.91495137228987855</v>
      </c>
      <c r="R111" s="303"/>
      <c r="S111" s="46">
        <v>0.8638888888888886</v>
      </c>
      <c r="T111" s="47">
        <v>0.88733796296296263</v>
      </c>
      <c r="U111" s="110">
        <v>15</v>
      </c>
      <c r="V111" s="111">
        <v>33.772286632748106</v>
      </c>
      <c r="W111" s="112"/>
      <c r="X111" s="115"/>
      <c r="Y111" s="294"/>
      <c r="Z111" s="295"/>
      <c r="AA111" s="116">
        <f t="shared" si="52"/>
        <v>-255.14588313036438</v>
      </c>
      <c r="AB111" s="109">
        <f t="shared" si="53"/>
        <v>0.91495137228987855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942</v>
      </c>
      <c r="G112" s="120">
        <f t="shared" si="54"/>
        <v>17125.560000000001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3221.2046169944906</v>
      </c>
      <c r="N112" s="105">
        <f t="shared" si="48"/>
        <v>1073.7348723314969</v>
      </c>
      <c r="O112" s="107">
        <f t="shared" si="49"/>
        <v>0</v>
      </c>
      <c r="P112" s="108">
        <f t="shared" si="50"/>
        <v>-126.26512766850306</v>
      </c>
      <c r="Q112" s="109">
        <f t="shared" si="51"/>
        <v>0.89477906027624743</v>
      </c>
      <c r="R112" s="303"/>
      <c r="S112" s="46">
        <v>0.89722222222222192</v>
      </c>
      <c r="T112" s="119">
        <v>0.9093981481481479</v>
      </c>
      <c r="U112" s="110">
        <v>15</v>
      </c>
      <c r="V112" s="111">
        <v>17.546230904367498</v>
      </c>
      <c r="W112" s="112"/>
      <c r="X112" s="115"/>
      <c r="Y112" s="294"/>
      <c r="Z112" s="295"/>
      <c r="AA112" s="116">
        <f t="shared" si="52"/>
        <v>-378.79538300550939</v>
      </c>
      <c r="AB112" s="109">
        <f t="shared" si="53"/>
        <v>0.89477906027624743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6387</v>
      </c>
      <c r="G113" s="120">
        <f t="shared" si="54"/>
        <v>89609.61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2747.2401003867822</v>
      </c>
      <c r="N113" s="105">
        <f t="shared" si="48"/>
        <v>915.74670012892739</v>
      </c>
      <c r="O113" s="122">
        <f t="shared" si="49"/>
        <v>0</v>
      </c>
      <c r="P113" s="123">
        <f t="shared" si="50"/>
        <v>-84.253299871072613</v>
      </c>
      <c r="Q113" s="124">
        <f t="shared" si="51"/>
        <v>0.91574670012892734</v>
      </c>
      <c r="R113" s="303"/>
      <c r="S113" s="46">
        <v>0.91944444444444406</v>
      </c>
      <c r="T113" s="119">
        <v>1.0163078703703701</v>
      </c>
      <c r="U113" s="110">
        <v>15</v>
      </c>
      <c r="V113" s="111">
        <v>139.49272214905668</v>
      </c>
      <c r="W113" s="112"/>
      <c r="X113" s="115"/>
      <c r="Y113" s="294"/>
      <c r="Z113" s="295"/>
      <c r="AA113" s="116">
        <f t="shared" si="52"/>
        <v>-252.75989961321784</v>
      </c>
      <c r="AB113" s="109">
        <f t="shared" si="53"/>
        <v>0.91574670012892734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7939</v>
      </c>
      <c r="G114" s="120">
        <f t="shared" si="54"/>
        <v>113368.92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3224.2403308296875</v>
      </c>
      <c r="N114" s="105">
        <f t="shared" si="48"/>
        <v>1074.7467769432292</v>
      </c>
      <c r="O114" s="122">
        <f t="shared" si="49"/>
        <v>0</v>
      </c>
      <c r="P114" s="123">
        <f t="shared" si="50"/>
        <v>-125.25322305677082</v>
      </c>
      <c r="Q114" s="124">
        <f t="shared" si="51"/>
        <v>0.89562231411935767</v>
      </c>
      <c r="R114" s="303"/>
      <c r="S114" s="46">
        <v>1.0263888888888886</v>
      </c>
      <c r="T114" s="119">
        <v>1.1289814814814811</v>
      </c>
      <c r="U114" s="110">
        <v>14.516666666666644</v>
      </c>
      <c r="V114" s="111">
        <v>147.73712599687764</v>
      </c>
      <c r="W114" s="112"/>
      <c r="X114" s="115"/>
      <c r="Y114" s="294"/>
      <c r="Z114" s="295"/>
      <c r="AA114" s="116">
        <f t="shared" si="52"/>
        <v>-375.75966917031246</v>
      </c>
      <c r="AB114" s="109">
        <f t="shared" si="53"/>
        <v>0.89562231411935767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2984.384791270149</v>
      </c>
      <c r="N123" s="137">
        <f t="shared" ref="N123:N135" si="59">M123/L123</f>
        <v>994.79493042338299</v>
      </c>
      <c r="O123" s="138">
        <f t="shared" ref="O123:O135" si="60">L123-I123</f>
        <v>0</v>
      </c>
      <c r="P123" s="139">
        <f t="shared" ref="P123:P135" si="61">N123-K123</f>
        <v>-105.20506957661701</v>
      </c>
      <c r="Q123" s="140">
        <f t="shared" ref="Q123:Q135" si="62">N123/K123</f>
        <v>0.90435902765762088</v>
      </c>
      <c r="R123" s="304"/>
      <c r="S123" s="141">
        <v>0.73124999999999996</v>
      </c>
      <c r="T123" s="142">
        <v>1.1289814814814811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-315.61520872985102</v>
      </c>
      <c r="AB123" s="140">
        <f t="shared" ref="AB123:AB135" si="64">M123/J123</f>
        <v>0.90435902765762088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543</v>
      </c>
      <c r="G124" s="147">
        <f t="shared" ref="G124:G135" si="65">E124*F124</f>
        <v>13591.29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3220.3087436999595</v>
      </c>
      <c r="N124" s="151">
        <f t="shared" si="59"/>
        <v>644.06174873999191</v>
      </c>
      <c r="O124" s="153">
        <f t="shared" si="60"/>
        <v>0</v>
      </c>
      <c r="P124" s="154">
        <f t="shared" si="61"/>
        <v>-75.938251260008087</v>
      </c>
      <c r="Q124" s="155">
        <f t="shared" si="62"/>
        <v>0.89453020658332205</v>
      </c>
      <c r="R124" s="302">
        <f>Q140</f>
        <v>0.89460819882291465</v>
      </c>
      <c r="S124" s="156">
        <v>0.74027777777777781</v>
      </c>
      <c r="T124" s="157">
        <v>0.74730324074074073</v>
      </c>
      <c r="U124" s="158"/>
      <c r="V124" s="159">
        <v>10.117042368604494</v>
      </c>
      <c r="W124" s="157"/>
      <c r="X124" s="168"/>
      <c r="Y124" s="305"/>
      <c r="Z124" s="306"/>
      <c r="AA124" s="170">
        <f t="shared" si="63"/>
        <v>-379.69125630004055</v>
      </c>
      <c r="AB124" s="155">
        <f t="shared" si="64"/>
        <v>0.89453020658332205</v>
      </c>
      <c r="AC124" s="307">
        <f>AB140</f>
        <v>0.89460819882291454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479</v>
      </c>
      <c r="G125" s="102">
        <f t="shared" si="65"/>
        <v>7999.2999999999993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3223.04388542783</v>
      </c>
      <c r="N125" s="105">
        <f t="shared" si="59"/>
        <v>1074.3479618092767</v>
      </c>
      <c r="O125" s="107">
        <f t="shared" si="60"/>
        <v>0</v>
      </c>
      <c r="P125" s="108">
        <f t="shared" si="61"/>
        <v>-125.65203819072326</v>
      </c>
      <c r="Q125" s="109">
        <f t="shared" si="62"/>
        <v>0.89528996817439732</v>
      </c>
      <c r="R125" s="303"/>
      <c r="S125" s="46">
        <v>0.75763888888888886</v>
      </c>
      <c r="T125" s="47">
        <v>0.76383101851851853</v>
      </c>
      <c r="U125" s="110">
        <v>14.883333333333315</v>
      </c>
      <c r="V125" s="111">
        <v>8.9170365100954943</v>
      </c>
      <c r="W125" s="112"/>
      <c r="X125" s="13"/>
      <c r="Y125" s="294"/>
      <c r="Z125" s="295"/>
      <c r="AA125" s="171">
        <f t="shared" si="63"/>
        <v>-376.95611457217001</v>
      </c>
      <c r="AB125" s="109">
        <f t="shared" si="64"/>
        <v>0.89528996817439721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738</v>
      </c>
      <c r="G126" s="102">
        <f t="shared" si="65"/>
        <v>22140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3217.0800309830333</v>
      </c>
      <c r="N126" s="105">
        <f t="shared" si="59"/>
        <v>804.27000774575833</v>
      </c>
      <c r="O126" s="107">
        <f t="shared" si="60"/>
        <v>0</v>
      </c>
      <c r="P126" s="108">
        <f t="shared" si="61"/>
        <v>-95.729992254241665</v>
      </c>
      <c r="Q126" s="109">
        <f t="shared" si="62"/>
        <v>0.89363334193973143</v>
      </c>
      <c r="R126" s="303"/>
      <c r="S126" s="46">
        <v>0.77361111111111103</v>
      </c>
      <c r="T126" s="47">
        <v>0.78315972222222219</v>
      </c>
      <c r="U126" s="110">
        <v>15</v>
      </c>
      <c r="V126" s="111">
        <v>13.764034333478952</v>
      </c>
      <c r="W126" s="112"/>
      <c r="X126" s="13"/>
      <c r="Y126" s="294"/>
      <c r="Z126" s="295"/>
      <c r="AA126" s="171">
        <f t="shared" si="63"/>
        <v>-382.91996901696666</v>
      </c>
      <c r="AB126" s="109">
        <f t="shared" si="64"/>
        <v>0.89363334193973143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756</v>
      </c>
      <c r="G127" s="102">
        <f t="shared" si="65"/>
        <v>18763.920000000002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3220.5931506730567</v>
      </c>
      <c r="N127" s="105">
        <f t="shared" si="59"/>
        <v>644.11863013461129</v>
      </c>
      <c r="O127" s="107">
        <f t="shared" si="60"/>
        <v>0</v>
      </c>
      <c r="P127" s="108">
        <f t="shared" si="61"/>
        <v>-75.881369865388706</v>
      </c>
      <c r="Q127" s="109">
        <f t="shared" si="62"/>
        <v>0.89460920852029346</v>
      </c>
      <c r="R127" s="303"/>
      <c r="S127" s="46">
        <v>0.7930555555555554</v>
      </c>
      <c r="T127" s="47">
        <v>0.80283564814814801</v>
      </c>
      <c r="U127" s="110">
        <v>15</v>
      </c>
      <c r="V127" s="111">
        <v>14.084362065578022</v>
      </c>
      <c r="W127" s="112"/>
      <c r="X127" s="13"/>
      <c r="Y127" s="294"/>
      <c r="Z127" s="295"/>
      <c r="AA127" s="171">
        <f t="shared" si="63"/>
        <v>-379.4068493269433</v>
      </c>
      <c r="AB127" s="109">
        <f t="shared" si="64"/>
        <v>0.89460920852029358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1114</v>
      </c>
      <c r="G128" s="102">
        <f t="shared" si="65"/>
        <v>20252.52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3220.4034114390847</v>
      </c>
      <c r="N128" s="105">
        <f t="shared" si="59"/>
        <v>1073.4678038130282</v>
      </c>
      <c r="O128" s="107">
        <f t="shared" si="60"/>
        <v>0</v>
      </c>
      <c r="P128" s="108">
        <f t="shared" si="61"/>
        <v>-126.53219618697176</v>
      </c>
      <c r="Q128" s="109">
        <f t="shared" si="62"/>
        <v>0.89455650317752355</v>
      </c>
      <c r="R128" s="303"/>
      <c r="S128" s="46">
        <v>0.81319444444444422</v>
      </c>
      <c r="T128" s="47">
        <v>0.82760416666666647</v>
      </c>
      <c r="U128" s="110">
        <v>14.916666666666547</v>
      </c>
      <c r="V128" s="111">
        <v>20.755163704826522</v>
      </c>
      <c r="W128" s="112"/>
      <c r="X128" s="115"/>
      <c r="Y128" s="294"/>
      <c r="Z128" s="295"/>
      <c r="AA128" s="171">
        <f t="shared" si="63"/>
        <v>-379.59658856091528</v>
      </c>
      <c r="AB128" s="109">
        <f t="shared" si="64"/>
        <v>0.89455650317752355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2518</v>
      </c>
      <c r="G129" s="120">
        <f t="shared" si="65"/>
        <v>41949.88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3222.1078723519904</v>
      </c>
      <c r="N129" s="105">
        <f t="shared" si="59"/>
        <v>644.42157447039813</v>
      </c>
      <c r="O129" s="107">
        <f t="shared" si="60"/>
        <v>0</v>
      </c>
      <c r="P129" s="108">
        <f t="shared" si="61"/>
        <v>-75.578425529601873</v>
      </c>
      <c r="Q129" s="109">
        <f t="shared" si="62"/>
        <v>0.89502996454221961</v>
      </c>
      <c r="R129" s="303"/>
      <c r="S129" s="46">
        <v>0.83749999999999969</v>
      </c>
      <c r="T129" s="119">
        <v>0.87005787037037008</v>
      </c>
      <c r="U129" s="110">
        <v>15</v>
      </c>
      <c r="V129" s="111">
        <v>46.888560527838123</v>
      </c>
      <c r="W129" s="112"/>
      <c r="X129" s="49"/>
      <c r="Y129" s="294"/>
      <c r="Z129" s="295"/>
      <c r="AA129" s="171">
        <f t="shared" si="63"/>
        <v>-377.89212764800959</v>
      </c>
      <c r="AB129" s="109">
        <f t="shared" si="64"/>
        <v>0.8950299645422195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1103</v>
      </c>
      <c r="G130" s="120">
        <f t="shared" si="65"/>
        <v>27608.09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3220.3087436999595</v>
      </c>
      <c r="N130" s="105">
        <f t="shared" si="59"/>
        <v>644.06174873999191</v>
      </c>
      <c r="O130" s="122">
        <f t="shared" si="60"/>
        <v>0</v>
      </c>
      <c r="P130" s="123">
        <f t="shared" si="61"/>
        <v>-75.938251260008087</v>
      </c>
      <c r="Q130" s="124">
        <f t="shared" si="62"/>
        <v>0.89453020658332205</v>
      </c>
      <c r="R130" s="303"/>
      <c r="S130" s="46">
        <v>0.87986111111111076</v>
      </c>
      <c r="T130" s="119">
        <v>0.8941319444444441</v>
      </c>
      <c r="U130" s="110">
        <v>15</v>
      </c>
      <c r="V130" s="111">
        <v>20.550824553537307</v>
      </c>
      <c r="W130" s="112"/>
      <c r="X130" s="115"/>
      <c r="Y130" s="294"/>
      <c r="Z130" s="295"/>
      <c r="AA130" s="171">
        <f t="shared" si="63"/>
        <v>-379.69125630004055</v>
      </c>
      <c r="AB130" s="109">
        <f t="shared" si="64"/>
        <v>0.89453020658332205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1038</v>
      </c>
      <c r="G131" s="120">
        <f t="shared" si="65"/>
        <v>17334.599999999999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3223.0438854278309</v>
      </c>
      <c r="N131" s="105">
        <f t="shared" si="59"/>
        <v>1074.347961809277</v>
      </c>
      <c r="O131" s="122">
        <f t="shared" si="60"/>
        <v>0</v>
      </c>
      <c r="P131" s="123">
        <f t="shared" si="61"/>
        <v>-125.65203819072303</v>
      </c>
      <c r="Q131" s="124">
        <f t="shared" si="62"/>
        <v>0.89528996817439743</v>
      </c>
      <c r="R131" s="303"/>
      <c r="S131" s="46">
        <v>0.90416666666666623</v>
      </c>
      <c r="T131" s="119">
        <v>0.91758101851851803</v>
      </c>
      <c r="U131" s="110">
        <v>15</v>
      </c>
      <c r="V131" s="111">
        <v>19.323348428975201</v>
      </c>
      <c r="W131" s="112"/>
      <c r="X131" s="115"/>
      <c r="Y131" s="294"/>
      <c r="Z131" s="295"/>
      <c r="AA131" s="171">
        <f t="shared" si="63"/>
        <v>-376.9561145721691</v>
      </c>
      <c r="AB131" s="109">
        <f t="shared" si="64"/>
        <v>0.89528996817439743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1794</v>
      </c>
      <c r="G132" s="120">
        <f t="shared" si="65"/>
        <v>53820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3217.0800309830338</v>
      </c>
      <c r="N132" s="105">
        <f t="shared" si="59"/>
        <v>804.27000774575845</v>
      </c>
      <c r="O132" s="122">
        <f t="shared" si="60"/>
        <v>0</v>
      </c>
      <c r="P132" s="123">
        <f t="shared" si="61"/>
        <v>-95.729992254241552</v>
      </c>
      <c r="Q132" s="124">
        <f t="shared" si="62"/>
        <v>0.89363334193973165</v>
      </c>
      <c r="R132" s="303"/>
      <c r="S132" s="46">
        <v>0.92777777777777726</v>
      </c>
      <c r="T132" s="119">
        <v>0.95100694444444389</v>
      </c>
      <c r="U132" s="110">
        <v>14.683333333333284</v>
      </c>
      <c r="V132" s="111">
        <v>33.458912729351269</v>
      </c>
      <c r="W132" s="125"/>
      <c r="X132" s="126"/>
      <c r="Y132" s="294"/>
      <c r="Z132" s="295"/>
      <c r="AA132" s="171">
        <f t="shared" si="63"/>
        <v>-382.91996901696621</v>
      </c>
      <c r="AB132" s="109">
        <f t="shared" si="64"/>
        <v>0.89363334193973165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1722</v>
      </c>
      <c r="G133" s="120">
        <f t="shared" si="65"/>
        <v>42740.04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3220.5931506730567</v>
      </c>
      <c r="N133" s="105">
        <f t="shared" si="59"/>
        <v>644.11863013461129</v>
      </c>
      <c r="O133" s="122">
        <f t="shared" si="60"/>
        <v>0</v>
      </c>
      <c r="P133" s="123">
        <f t="shared" si="61"/>
        <v>-75.881369865388706</v>
      </c>
      <c r="Q133" s="124">
        <f t="shared" si="62"/>
        <v>0.89460920852029346</v>
      </c>
      <c r="R133" s="303"/>
      <c r="S133" s="46">
        <v>0.96111111111111058</v>
      </c>
      <c r="T133" s="119">
        <v>0.9833796296296291</v>
      </c>
      <c r="U133" s="110">
        <v>14.550000000000036</v>
      </c>
      <c r="V133" s="111">
        <v>32.081046927149934</v>
      </c>
      <c r="W133" s="125"/>
      <c r="X133" s="126"/>
      <c r="Y133" s="294"/>
      <c r="Z133" s="295"/>
      <c r="AA133" s="171">
        <f t="shared" si="63"/>
        <v>-379.4068493269433</v>
      </c>
      <c r="AB133" s="109">
        <f t="shared" si="64"/>
        <v>0.89460920852029358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2775</v>
      </c>
      <c r="G134" s="120">
        <f t="shared" si="65"/>
        <v>50449.5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3220.4034114390847</v>
      </c>
      <c r="N134" s="105">
        <f t="shared" si="59"/>
        <v>1073.4678038130282</v>
      </c>
      <c r="O134" s="122">
        <f t="shared" si="60"/>
        <v>0</v>
      </c>
      <c r="P134" s="123">
        <f t="shared" si="61"/>
        <v>-126.53219618697176</v>
      </c>
      <c r="Q134" s="124">
        <f t="shared" si="62"/>
        <v>0.89455650317752355</v>
      </c>
      <c r="R134" s="303"/>
      <c r="S134" s="46">
        <v>0.99374999999999947</v>
      </c>
      <c r="T134" s="119">
        <v>1.0296527777777773</v>
      </c>
      <c r="U134" s="110">
        <v>14.933333333333323</v>
      </c>
      <c r="V134" s="111">
        <v>51.701597200084016</v>
      </c>
      <c r="W134" s="125"/>
      <c r="X134" s="126"/>
      <c r="Y134" s="294"/>
      <c r="Z134" s="295"/>
      <c r="AA134" s="171">
        <f t="shared" si="63"/>
        <v>-379.59658856091528</v>
      </c>
      <c r="AB134" s="109">
        <f t="shared" si="64"/>
        <v>0.89455650317752355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6443</v>
      </c>
      <c r="G135" s="120">
        <f t="shared" si="65"/>
        <v>107340.38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3222.10787235199</v>
      </c>
      <c r="N135" s="105">
        <f t="shared" si="59"/>
        <v>644.42157447039801</v>
      </c>
      <c r="O135" s="122">
        <f t="shared" si="60"/>
        <v>0</v>
      </c>
      <c r="P135" s="123">
        <f t="shared" si="61"/>
        <v>-75.578425529601986</v>
      </c>
      <c r="Q135" s="124">
        <f t="shared" si="62"/>
        <v>0.8950299645422195</v>
      </c>
      <c r="R135" s="303"/>
      <c r="S135" s="46">
        <v>1.0395833333333329</v>
      </c>
      <c r="T135" s="119">
        <v>1.122893518518518</v>
      </c>
      <c r="U135" s="110">
        <v>15</v>
      </c>
      <c r="V135" s="111">
        <v>119.97736119176372</v>
      </c>
      <c r="W135" s="125"/>
      <c r="X135" s="126"/>
      <c r="Y135" s="294"/>
      <c r="Z135" s="295"/>
      <c r="AA135" s="171">
        <f t="shared" si="63"/>
        <v>-377.89212764801005</v>
      </c>
      <c r="AB135" s="109">
        <f t="shared" si="64"/>
        <v>0.89502996454221939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3220.5895157624923</v>
      </c>
      <c r="N140" s="137">
        <f>M140/L140</f>
        <v>772.94148378299815</v>
      </c>
      <c r="O140" s="138">
        <f>L140-I140</f>
        <v>0</v>
      </c>
      <c r="P140" s="139">
        <f>N140-K140</f>
        <v>-91.058516217001738</v>
      </c>
      <c r="Q140" s="140">
        <f>N140/K140</f>
        <v>0.89460819882291465</v>
      </c>
      <c r="R140" s="304"/>
      <c r="S140" s="141">
        <v>0.74027777777777781</v>
      </c>
      <c r="T140" s="142">
        <v>1.122893518518518</v>
      </c>
      <c r="U140" s="143"/>
      <c r="V140" s="165"/>
      <c r="W140" s="166"/>
      <c r="X140" s="137"/>
      <c r="Y140" s="290"/>
      <c r="Z140" s="291"/>
      <c r="AA140" s="173">
        <f>M140-J140</f>
        <v>-379.41048423750772</v>
      </c>
      <c r="AB140" s="140">
        <f>M140/J140</f>
        <v>0.89460819882291454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488BF31D-5327-4928-A0B0-D59AC0B7362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4D60-06AF-4BB9-8117-C2C1404A48CD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N41" sqref="N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92976</v>
      </c>
      <c r="E1" s="87" t="s">
        <v>3</v>
      </c>
      <c r="F1" s="88">
        <f>SUM(G5:G140)</f>
        <v>4140768.9000000018</v>
      </c>
      <c r="G1" s="89" t="s">
        <v>84</v>
      </c>
      <c r="H1" s="90">
        <f>L21+L38+L55+L72+L89+L106+L123+L140</f>
        <v>137.14285714285717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46244</v>
      </c>
      <c r="B2" s="348"/>
      <c r="C2" s="91" t="s">
        <v>40</v>
      </c>
      <c r="D2" s="92">
        <f>AVERAGE(N21,N38,N55,N72,N89,N106,N123,N140)</f>
        <v>201.21473878884922</v>
      </c>
      <c r="E2" s="92" t="s">
        <v>91</v>
      </c>
      <c r="F2" s="93">
        <f>F1/D1</f>
        <v>44.535889907072814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43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8.7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1083.2072881768488</v>
      </c>
      <c r="N5" s="151">
        <f>M5/L5</f>
        <v>83.323637552065293</v>
      </c>
      <c r="O5" s="153">
        <f>L5-I5</f>
        <v>0</v>
      </c>
      <c r="P5" s="154">
        <f>N5-K5</f>
        <v>-8.9840547556270138</v>
      </c>
      <c r="Q5" s="155">
        <f>N5/K5</f>
        <v>0.90267274014737398</v>
      </c>
      <c r="R5" s="302">
        <f>Q21</f>
        <v>0.90217973393150241</v>
      </c>
      <c r="S5" s="156">
        <v>0.20833333333333334</v>
      </c>
      <c r="T5" s="157">
        <v>0.34692129629629631</v>
      </c>
      <c r="U5" s="158"/>
      <c r="V5" s="159">
        <v>199.57398953976164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-116.79271182315119</v>
      </c>
      <c r="AF5" s="131">
        <f>M5/J5</f>
        <v>0.90267274014737398</v>
      </c>
      <c r="AG5" s="381">
        <f>AF21</f>
        <v>0.90217973393150264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4649</v>
      </c>
      <c r="G6" s="102">
        <f t="shared" si="0"/>
        <v>262343.07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1804.9548219448354</v>
      </c>
      <c r="N6" s="105">
        <f>M6/L6</f>
        <v>75.206450914368148</v>
      </c>
      <c r="O6" s="107">
        <f>L6-I6</f>
        <v>0</v>
      </c>
      <c r="P6" s="108">
        <f>N6-K6</f>
        <v>-8.1268824189651809</v>
      </c>
      <c r="Q6" s="109">
        <f>N6/K6</f>
        <v>0.90247741097241785</v>
      </c>
      <c r="R6" s="303"/>
      <c r="S6" s="46">
        <v>0.35069444444444442</v>
      </c>
      <c r="T6" s="47">
        <v>0.45800925925925923</v>
      </c>
      <c r="U6" s="110">
        <v>5.4333333333332767</v>
      </c>
      <c r="V6" s="111">
        <v>154.54126419598839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-195.04517805516457</v>
      </c>
      <c r="AF6" s="109">
        <f>M6/J6</f>
        <v>0.90247741097241774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1047</v>
      </c>
      <c r="G7" s="102">
        <f t="shared" si="0"/>
        <v>80985.45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1803.4216040393492</v>
      </c>
      <c r="N7" s="105">
        <f>M7/L7</f>
        <v>72.136864161573968</v>
      </c>
      <c r="O7" s="107">
        <f>L7-I7</f>
        <v>0</v>
      </c>
      <c r="P7" s="108">
        <f>N7-K7</f>
        <v>-7.8631358384260324</v>
      </c>
      <c r="Q7" s="109">
        <f>N7/K7</f>
        <v>0.90171080201967457</v>
      </c>
      <c r="R7" s="303"/>
      <c r="S7" s="46">
        <v>0.46111111111111108</v>
      </c>
      <c r="T7" s="47">
        <v>0.48530092592592589</v>
      </c>
      <c r="U7" s="110">
        <v>5</v>
      </c>
      <c r="V7" s="111">
        <v>34.833784767407785</v>
      </c>
      <c r="W7" s="112">
        <v>0.48530092592592589</v>
      </c>
      <c r="X7" s="115">
        <v>0.52361111111111103</v>
      </c>
      <c r="Y7" s="12"/>
      <c r="Z7" s="197"/>
      <c r="AA7" s="294"/>
      <c r="AB7" s="295"/>
      <c r="AC7" s="12">
        <v>1</v>
      </c>
      <c r="AD7" s="197"/>
      <c r="AE7" s="116">
        <f>M7-J7</f>
        <v>-196.57839596065082</v>
      </c>
      <c r="AF7" s="109">
        <f>M7/J7</f>
        <v>0.90171080201967457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5232</v>
      </c>
      <c r="G8" s="102">
        <f t="shared" si="0"/>
        <v>311408.64000000001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1804.1103701457846</v>
      </c>
      <c r="N8" s="105">
        <f>M8/L8</f>
        <v>75.17126542274103</v>
      </c>
      <c r="O8" s="107">
        <f>L8-I8</f>
        <v>0</v>
      </c>
      <c r="P8" s="108">
        <f>N8-K8</f>
        <v>-8.1620679105922989</v>
      </c>
      <c r="Q8" s="109">
        <f>N8/K8</f>
        <v>0.9020551850728924</v>
      </c>
      <c r="R8" s="303"/>
      <c r="S8" s="46">
        <v>0.52361111111111103</v>
      </c>
      <c r="T8" s="47">
        <v>0.64444444444444438</v>
      </c>
      <c r="U8" s="110">
        <v>55.1666666666666</v>
      </c>
      <c r="V8" s="111">
        <v>174.00265814925342</v>
      </c>
      <c r="W8" s="112"/>
      <c r="X8" s="115"/>
      <c r="Y8" s="12"/>
      <c r="Z8" s="197"/>
      <c r="AA8" s="294"/>
      <c r="AB8" s="295"/>
      <c r="AC8" s="12">
        <v>4</v>
      </c>
      <c r="AD8" s="197"/>
      <c r="AE8" s="116">
        <f>M8-J8</f>
        <v>-195.8896298542154</v>
      </c>
      <c r="AF8" s="109">
        <f>M8/J8</f>
        <v>0.90205518507289228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1623.9235210767047</v>
      </c>
      <c r="N21" s="137">
        <f t="shared" ref="N21:N27" si="5">M21/L21</f>
        <v>75.531326561707189</v>
      </c>
      <c r="O21" s="138">
        <f t="shared" ref="O21:O27" si="6">L21-I21</f>
        <v>0</v>
      </c>
      <c r="P21" s="139">
        <f t="shared" ref="P21:P27" si="7">N21-K21</f>
        <v>-8.189603670850957</v>
      </c>
      <c r="Q21" s="140">
        <f t="shared" ref="Q21:Q27" si="8">N21/K21</f>
        <v>0.90217973393150241</v>
      </c>
      <c r="R21" s="304"/>
      <c r="S21" s="141">
        <v>0.20833333333333334</v>
      </c>
      <c r="T21" s="142">
        <v>0.64444444444444438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7" si="9">M21-J21</f>
        <v>-176.07647892329533</v>
      </c>
      <c r="AF21" s="140">
        <f t="shared" ref="AF21:AF27" si="10">M21/J21</f>
        <v>0.90217973393150264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2647</v>
      </c>
      <c r="G22" s="147">
        <f t="shared" ref="G22:G27" si="11">E22*F22</f>
        <v>96483.150000000009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1892.2283422374967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02">
        <f>Q38</f>
        <v>0.90307234799728464</v>
      </c>
      <c r="S22" s="156">
        <v>0.20833333333333334</v>
      </c>
      <c r="T22" s="157">
        <v>0.2666087962962963</v>
      </c>
      <c r="U22" s="158"/>
      <c r="V22" s="159">
        <v>83.932787843247638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-207.77165776250331</v>
      </c>
      <c r="AF22" s="155">
        <f t="shared" si="10"/>
        <v>0.90106111535118893</v>
      </c>
      <c r="AG22" s="374">
        <f>AF38</f>
        <v>0.91099403526041878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1771</v>
      </c>
      <c r="G23" s="102">
        <f t="shared" si="11"/>
        <v>56176.119999999995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1804.8275142827247</v>
      </c>
      <c r="N23" s="105">
        <f t="shared" si="5"/>
        <v>82.0376142855784</v>
      </c>
      <c r="O23" s="107">
        <f t="shared" si="6"/>
        <v>0</v>
      </c>
      <c r="P23" s="108">
        <f t="shared" si="7"/>
        <v>-8.8714766235125069</v>
      </c>
      <c r="Q23" s="109">
        <f t="shared" si="8"/>
        <v>0.9024137571413624</v>
      </c>
      <c r="R23" s="303"/>
      <c r="S23" s="46">
        <v>0.26944444444444443</v>
      </c>
      <c r="T23" s="47">
        <v>0.31032407407407403</v>
      </c>
      <c r="U23" s="110">
        <v>5</v>
      </c>
      <c r="V23" s="111">
        <v>58.875432227788203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-195.17248571727532</v>
      </c>
      <c r="AF23" s="109">
        <f t="shared" si="10"/>
        <v>0.90241375714136229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1946</v>
      </c>
      <c r="G24" s="102">
        <f t="shared" si="11"/>
        <v>67701.34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1808.1279954925196</v>
      </c>
      <c r="N24" s="105">
        <f t="shared" si="5"/>
        <v>164.37527231750178</v>
      </c>
      <c r="O24" s="107">
        <f t="shared" si="6"/>
        <v>0</v>
      </c>
      <c r="P24" s="108">
        <f t="shared" si="7"/>
        <v>-17.442909500680031</v>
      </c>
      <c r="Q24" s="109">
        <f t="shared" si="8"/>
        <v>0.90406399774625978</v>
      </c>
      <c r="R24" s="303"/>
      <c r="S24" s="46">
        <v>0.31388888888888888</v>
      </c>
      <c r="T24" s="47">
        <v>0.35872685185185182</v>
      </c>
      <c r="U24" s="110">
        <v>5.1333333333333897</v>
      </c>
      <c r="V24" s="111">
        <v>64.575074491999942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-191.87200450748037</v>
      </c>
      <c r="AF24" s="109">
        <f t="shared" si="10"/>
        <v>0.90406399774625978</v>
      </c>
      <c r="AG24" s="375"/>
    </row>
    <row r="25" spans="1:33" ht="15.75" customHeight="1">
      <c r="A25" s="297"/>
      <c r="B25" s="162" t="s">
        <v>166</v>
      </c>
      <c r="C25" s="292" t="s">
        <v>220</v>
      </c>
      <c r="D25" s="293"/>
      <c r="E25" s="100">
        <v>51.44</v>
      </c>
      <c r="F25" s="110">
        <v>1833</v>
      </c>
      <c r="G25" s="102">
        <f t="shared" si="11"/>
        <v>94289.51999999999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1805.1709154418086</v>
      </c>
      <c r="N25" s="105">
        <f t="shared" si="5"/>
        <v>95.008995549568866</v>
      </c>
      <c r="O25" s="107">
        <f t="shared" si="6"/>
        <v>0</v>
      </c>
      <c r="P25" s="108">
        <f t="shared" si="7"/>
        <v>-10.25416234516797</v>
      </c>
      <c r="Q25" s="109">
        <f t="shared" si="8"/>
        <v>0.90258545772090426</v>
      </c>
      <c r="R25" s="303"/>
      <c r="S25" s="46">
        <v>0.36249999999999999</v>
      </c>
      <c r="T25" s="47">
        <v>0.4048032407407407</v>
      </c>
      <c r="U25" s="110">
        <v>5.4333333333333567</v>
      </c>
      <c r="V25" s="111">
        <v>60.924978936458672</v>
      </c>
      <c r="W25" s="112"/>
      <c r="X25" s="115"/>
      <c r="Y25" s="12"/>
      <c r="Z25" s="197"/>
      <c r="AA25" s="294"/>
      <c r="AB25" s="295"/>
      <c r="AC25" s="12">
        <v>0</v>
      </c>
      <c r="AD25" s="197"/>
      <c r="AE25" s="116">
        <f t="shared" si="9"/>
        <v>-194.82908455819143</v>
      </c>
      <c r="AF25" s="109">
        <f t="shared" si="10"/>
        <v>0.90258545772090426</v>
      </c>
      <c r="AG25" s="375"/>
    </row>
    <row r="26" spans="1:33" ht="15.75" customHeight="1">
      <c r="A26" s="298"/>
      <c r="B26" s="162" t="s">
        <v>171</v>
      </c>
      <c r="C26" s="292" t="s">
        <v>226</v>
      </c>
      <c r="D26" s="293"/>
      <c r="E26" s="100">
        <v>43.28</v>
      </c>
      <c r="F26" s="110">
        <v>2626</v>
      </c>
      <c r="G26" s="102">
        <f t="shared" si="11"/>
        <v>113653.28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1623.5249246155488</v>
      </c>
      <c r="N26" s="105">
        <f t="shared" si="5"/>
        <v>77.310710695978514</v>
      </c>
      <c r="O26" s="107">
        <f t="shared" si="6"/>
        <v>0</v>
      </c>
      <c r="P26" s="108">
        <f t="shared" si="7"/>
        <v>-8.403575018307194</v>
      </c>
      <c r="Q26" s="109">
        <f t="shared" si="8"/>
        <v>0.90195829145308271</v>
      </c>
      <c r="R26" s="303"/>
      <c r="S26" s="46">
        <v>0.40833333333333333</v>
      </c>
      <c r="T26" s="47">
        <v>0.47571759259259261</v>
      </c>
      <c r="U26" s="110">
        <v>5.0833333333333819</v>
      </c>
      <c r="V26" s="111">
        <v>97.048094310785061</v>
      </c>
      <c r="W26" s="112">
        <v>0.47571759259259261</v>
      </c>
      <c r="X26" s="115">
        <v>0.51458333333333328</v>
      </c>
      <c r="Y26" s="12"/>
      <c r="Z26" s="197"/>
      <c r="AA26" s="294"/>
      <c r="AB26" s="295"/>
      <c r="AC26" s="12">
        <v>1</v>
      </c>
      <c r="AD26" s="197"/>
      <c r="AE26" s="116">
        <f t="shared" si="9"/>
        <v>-176.4750753844512</v>
      </c>
      <c r="AF26" s="109">
        <f t="shared" si="10"/>
        <v>0.90195829145308271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2383</v>
      </c>
      <c r="G27" s="120">
        <f t="shared" si="11"/>
        <v>71418.509999999995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0.51458333333333328</v>
      </c>
      <c r="T27" s="119">
        <v>0.55238425925925916</v>
      </c>
      <c r="U27" s="110">
        <v>55.966666666666569</v>
      </c>
      <c r="V27" s="111">
        <v>54.434674378592092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1926.7523845757858</v>
      </c>
      <c r="N38" s="137">
        <f t="shared" ref="N38:N45" si="16">M38/L38</f>
        <v>100.52621136917142</v>
      </c>
      <c r="O38" s="138">
        <f t="shared" ref="O38:O45" si="17">L38-I38</f>
        <v>0.16666666666666785</v>
      </c>
      <c r="P38" s="139">
        <f t="shared" ref="P38:P45" si="18">N38-K38</f>
        <v>-10.789578104512785</v>
      </c>
      <c r="Q38" s="140">
        <f t="shared" ref="Q38:Q45" si="19">N38/K38</f>
        <v>0.90307234799728464</v>
      </c>
      <c r="R38" s="304"/>
      <c r="S38" s="141">
        <v>0.20833333333333334</v>
      </c>
      <c r="T38" s="142">
        <v>0.55238425925925916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3</v>
      </c>
      <c r="AD38" s="179">
        <f>SUM(AD22:AD37)</f>
        <v>0</v>
      </c>
      <c r="AE38" s="167">
        <f t="shared" ref="AE38:AE45" si="20">M38-J38</f>
        <v>-188.24761542421425</v>
      </c>
      <c r="AF38" s="140">
        <f t="shared" ref="AF38:AF45" si="21">M38/J38</f>
        <v>0.91099403526041878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3151</v>
      </c>
      <c r="G39" s="147">
        <f t="shared" ref="G39:G45" si="22">E39*F39</f>
        <v>169397.75999999998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1802.7482139012247</v>
      </c>
      <c r="N39" s="151">
        <f t="shared" si="16"/>
        <v>90.137410695061234</v>
      </c>
      <c r="O39" s="153">
        <f t="shared" si="17"/>
        <v>0</v>
      </c>
      <c r="P39" s="154">
        <f t="shared" si="18"/>
        <v>-9.8625893049387656</v>
      </c>
      <c r="Q39" s="155">
        <f t="shared" si="19"/>
        <v>0.90137410695061237</v>
      </c>
      <c r="R39" s="302">
        <f>Q55</f>
        <v>0.90150079470310007</v>
      </c>
      <c r="S39" s="156">
        <v>0.16666666666666666</v>
      </c>
      <c r="T39" s="157">
        <v>0.23949074074074073</v>
      </c>
      <c r="U39" s="158"/>
      <c r="V39" s="159">
        <v>104.87321443013165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-197.25178609877526</v>
      </c>
      <c r="AF39" s="155">
        <f t="shared" si="21"/>
        <v>0.90137410695061237</v>
      </c>
      <c r="AG39" s="307">
        <f>AF55</f>
        <v>0.90150079470310007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3197</v>
      </c>
      <c r="G40" s="102">
        <f t="shared" si="22"/>
        <v>228745.34999999998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1802.8138067243449</v>
      </c>
      <c r="N40" s="105">
        <f t="shared" si="16"/>
        <v>81.946082123833861</v>
      </c>
      <c r="O40" s="107">
        <f t="shared" si="17"/>
        <v>0</v>
      </c>
      <c r="P40" s="108">
        <f t="shared" si="18"/>
        <v>-8.9630087852570455</v>
      </c>
      <c r="Q40" s="109">
        <f t="shared" si="19"/>
        <v>0.90140690336217255</v>
      </c>
      <c r="R40" s="303"/>
      <c r="S40" s="46">
        <v>0.24305555555555555</v>
      </c>
      <c r="T40" s="47">
        <v>0.31694444444444447</v>
      </c>
      <c r="U40" s="110">
        <v>5.1333333333333497</v>
      </c>
      <c r="V40" s="111">
        <v>106.40033889496931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-197.18619327565511</v>
      </c>
      <c r="AF40" s="109">
        <f t="shared" si="21"/>
        <v>0.90140690336217244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2540</v>
      </c>
      <c r="G41" s="102">
        <f t="shared" si="22"/>
        <v>162356.80000000002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1804.5665741879882</v>
      </c>
      <c r="N41" s="105">
        <f t="shared" si="16"/>
        <v>75.190273924499508</v>
      </c>
      <c r="O41" s="107">
        <f t="shared" si="17"/>
        <v>0</v>
      </c>
      <c r="P41" s="108">
        <f t="shared" si="18"/>
        <v>-8.1430594088338211</v>
      </c>
      <c r="Q41" s="109">
        <f t="shared" si="19"/>
        <v>0.90228328709399419</v>
      </c>
      <c r="R41" s="303"/>
      <c r="S41" s="46">
        <v>0.3208333333333333</v>
      </c>
      <c r="T41" s="47">
        <v>0.37947916666666665</v>
      </c>
      <c r="U41" s="110">
        <v>5.5999999999999162</v>
      </c>
      <c r="V41" s="111">
        <v>84.452412108196313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-195.43342581201182</v>
      </c>
      <c r="AF41" s="109">
        <f t="shared" si="21"/>
        <v>0.90228328709399408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1083</v>
      </c>
      <c r="G42" s="102">
        <f t="shared" si="22"/>
        <v>63539.61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1802.6615804078908</v>
      </c>
      <c r="N42" s="105">
        <f t="shared" si="16"/>
        <v>78.376590452516993</v>
      </c>
      <c r="O42" s="107">
        <f t="shared" si="17"/>
        <v>0</v>
      </c>
      <c r="P42" s="108">
        <f t="shared" si="18"/>
        <v>-8.5799312866134443</v>
      </c>
      <c r="Q42" s="109">
        <f t="shared" si="19"/>
        <v>0.90133079020394535</v>
      </c>
      <c r="R42" s="303"/>
      <c r="S42" s="46">
        <v>0.38263888888888886</v>
      </c>
      <c r="T42" s="47">
        <v>0.40766203703703702</v>
      </c>
      <c r="U42" s="110">
        <v>4.5499999999999918</v>
      </c>
      <c r="V42" s="111">
        <v>36.046699339593673</v>
      </c>
      <c r="W42" s="112"/>
      <c r="X42" s="115"/>
      <c r="Y42" s="12"/>
      <c r="Z42" s="197"/>
      <c r="AA42" s="294"/>
      <c r="AB42" s="295"/>
      <c r="AC42" s="12">
        <v>0</v>
      </c>
      <c r="AD42" s="197"/>
      <c r="AE42" s="116">
        <f t="shared" si="20"/>
        <v>-197.33841959210918</v>
      </c>
      <c r="AF42" s="109">
        <f t="shared" si="21"/>
        <v>0.90133079020394546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3117</v>
      </c>
      <c r="G43" s="102">
        <f t="shared" si="22"/>
        <v>185586.18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1802.7796769384902</v>
      </c>
      <c r="N43" s="105">
        <f t="shared" si="16"/>
        <v>78.381725084282181</v>
      </c>
      <c r="O43" s="107">
        <f t="shared" si="17"/>
        <v>0</v>
      </c>
      <c r="P43" s="108">
        <f t="shared" si="18"/>
        <v>-8.5747966548482566</v>
      </c>
      <c r="Q43" s="109">
        <f t="shared" si="19"/>
        <v>0.90138983846924503</v>
      </c>
      <c r="R43" s="303"/>
      <c r="S43" s="46">
        <v>0.41111111111111109</v>
      </c>
      <c r="T43" s="47">
        <v>0.4831481481481481</v>
      </c>
      <c r="U43" s="110">
        <v>4.9666666666666703</v>
      </c>
      <c r="V43" s="111">
        <v>103.73979826397888</v>
      </c>
      <c r="W43" s="112">
        <v>0.4831481481481481</v>
      </c>
      <c r="X43" s="115">
        <v>0.52222222222222214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-197.22032306150982</v>
      </c>
      <c r="AF43" s="109">
        <f t="shared" si="21"/>
        <v>0.90138983846924514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3178</v>
      </c>
      <c r="G44" s="120">
        <f t="shared" si="22"/>
        <v>194144.02000000002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1802.7796932755728</v>
      </c>
      <c r="N44" s="105">
        <f t="shared" si="16"/>
        <v>90.138984663778643</v>
      </c>
      <c r="O44" s="107">
        <f t="shared" si="17"/>
        <v>0</v>
      </c>
      <c r="P44" s="108">
        <f t="shared" si="18"/>
        <v>-9.8610153362213566</v>
      </c>
      <c r="Q44" s="109">
        <f t="shared" si="19"/>
        <v>0.90138984663778643</v>
      </c>
      <c r="R44" s="303"/>
      <c r="S44" s="46">
        <v>0.52222222222222214</v>
      </c>
      <c r="T44" s="119">
        <v>0.59567129629629623</v>
      </c>
      <c r="U44" s="110">
        <v>56.266666666666616</v>
      </c>
      <c r="V44" s="111">
        <v>105.76999547490058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-197.22030672442725</v>
      </c>
      <c r="AF44" s="109">
        <f t="shared" si="21"/>
        <v>0.90138984663778643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2780</v>
      </c>
      <c r="G45" s="120">
        <f t="shared" si="22"/>
        <v>163102.6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1802.6615804078904</v>
      </c>
      <c r="N45" s="105">
        <f t="shared" si="16"/>
        <v>78.376590452516979</v>
      </c>
      <c r="O45" s="122">
        <f t="shared" si="17"/>
        <v>0</v>
      </c>
      <c r="P45" s="123">
        <f t="shared" si="18"/>
        <v>-8.5799312866134585</v>
      </c>
      <c r="Q45" s="124">
        <f t="shared" si="19"/>
        <v>0.90133079020394524</v>
      </c>
      <c r="R45" s="303"/>
      <c r="S45" s="118">
        <v>0.59930555555555542</v>
      </c>
      <c r="T45" s="119">
        <v>0.66355324074074062</v>
      </c>
      <c r="U45" s="110">
        <v>5.2333333333332455</v>
      </c>
      <c r="V45" s="111">
        <v>92.529846873564566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-197.33841959210963</v>
      </c>
      <c r="AF45" s="109">
        <f t="shared" si="21"/>
        <v>0.90133079020394513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1803.0015894062001</v>
      </c>
      <c r="N55" s="137">
        <f t="shared" ref="N55:N63" si="27">M55/L55</f>
        <v>81.425878231247751</v>
      </c>
      <c r="O55" s="138">
        <f t="shared" ref="O55:O63" si="28">L55-I55</f>
        <v>0</v>
      </c>
      <c r="P55" s="139">
        <f t="shared" ref="P55:P63" si="29">N55-K55</f>
        <v>-8.8967024139135447</v>
      </c>
      <c r="Q55" s="140">
        <f t="shared" ref="Q55:Q63" si="30">N55/K55</f>
        <v>0.90150079470310007</v>
      </c>
      <c r="R55" s="304"/>
      <c r="S55" s="141">
        <v>0.16666666666666666</v>
      </c>
      <c r="T55" s="142">
        <v>0.66355324074074062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-196.99841059379992</v>
      </c>
      <c r="AF55" s="140">
        <f t="shared" ref="AF55:AF63" si="32">M55/J55</f>
        <v>0.90150079470310007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2240</v>
      </c>
      <c r="G56" s="147">
        <f t="shared" ref="G56:G63" si="33">E56*F56</f>
        <v>64646.400000000001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3193.4287377304613</v>
      </c>
      <c r="N56" s="151">
        <f t="shared" si="27"/>
        <v>168.07519672265585</v>
      </c>
      <c r="O56" s="153">
        <f t="shared" si="28"/>
        <v>0</v>
      </c>
      <c r="P56" s="154">
        <f t="shared" si="29"/>
        <v>-21.398487487870483</v>
      </c>
      <c r="Q56" s="155">
        <f t="shared" si="30"/>
        <v>0.88706353825846129</v>
      </c>
      <c r="R56" s="302">
        <f>Q72</f>
        <v>0.89978070650259323</v>
      </c>
      <c r="S56" s="156">
        <v>0.16666666666666666</v>
      </c>
      <c r="T56" s="157">
        <v>0.19589120370370369</v>
      </c>
      <c r="U56" s="158"/>
      <c r="V56" s="159">
        <v>42.086425293309276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-406.57126226953869</v>
      </c>
      <c r="AF56" s="155">
        <f t="shared" si="32"/>
        <v>0.88706353825846151</v>
      </c>
      <c r="AG56" s="307">
        <f>AF72</f>
        <v>0.89978070650259312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2851</v>
      </c>
      <c r="G57" s="102">
        <f t="shared" si="33"/>
        <v>102322.39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3192.2709823780729</v>
      </c>
      <c r="N57" s="105">
        <f t="shared" si="27"/>
        <v>168.01426223042489</v>
      </c>
      <c r="O57" s="107">
        <f t="shared" si="28"/>
        <v>0</v>
      </c>
      <c r="P57" s="108">
        <f t="shared" si="29"/>
        <v>-21.459421980101439</v>
      </c>
      <c r="Q57" s="109">
        <f t="shared" si="30"/>
        <v>0.88674193954946467</v>
      </c>
      <c r="R57" s="303"/>
      <c r="S57" s="46">
        <v>0.19930555555555554</v>
      </c>
      <c r="T57" s="47">
        <v>0.23651620370370369</v>
      </c>
      <c r="U57" s="110">
        <v>4.9166666666666625</v>
      </c>
      <c r="V57" s="111">
        <v>53.585676449237198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-407.72901762192714</v>
      </c>
      <c r="AF57" s="109">
        <f t="shared" si="32"/>
        <v>0.88674193954946467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2206</v>
      </c>
      <c r="G58" s="102">
        <f t="shared" si="33"/>
        <v>81026.37999999999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3194.4504638008229</v>
      </c>
      <c r="N58" s="105">
        <f t="shared" si="27"/>
        <v>152.11668875242015</v>
      </c>
      <c r="O58" s="107">
        <f t="shared" si="28"/>
        <v>0</v>
      </c>
      <c r="P58" s="108">
        <f t="shared" si="29"/>
        <v>-19.311882676151271</v>
      </c>
      <c r="Q58" s="109">
        <f t="shared" si="30"/>
        <v>0.88734735105578422</v>
      </c>
      <c r="R58" s="303"/>
      <c r="S58" s="46">
        <v>0.24027777777777778</v>
      </c>
      <c r="T58" s="47">
        <v>0.26905092592592594</v>
      </c>
      <c r="U58" s="110">
        <v>5.4166666666667007</v>
      </c>
      <c r="V58" s="111">
        <v>41.434356707010991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-405.54953619917706</v>
      </c>
      <c r="AF58" s="109">
        <f t="shared" si="32"/>
        <v>0.88734735105578411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1721</v>
      </c>
      <c r="G59" s="102">
        <f t="shared" si="33"/>
        <v>75655.16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3269.1570040511479</v>
      </c>
      <c r="N59" s="105">
        <f t="shared" si="27"/>
        <v>136.21487516879782</v>
      </c>
      <c r="O59" s="107">
        <f t="shared" si="28"/>
        <v>0</v>
      </c>
      <c r="P59" s="108">
        <f t="shared" si="29"/>
        <v>-13.785124831202182</v>
      </c>
      <c r="Q59" s="109">
        <f t="shared" si="30"/>
        <v>0.90809916779198541</v>
      </c>
      <c r="R59" s="303"/>
      <c r="S59" s="46">
        <v>0.27291666666666664</v>
      </c>
      <c r="T59" s="47">
        <v>0.29484953703703703</v>
      </c>
      <c r="U59" s="110">
        <v>5.5666666666666043</v>
      </c>
      <c r="V59" s="111">
        <v>31.586124457173501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-330.84299594885215</v>
      </c>
      <c r="AF59" s="199">
        <f t="shared" si="32"/>
        <v>0.90809916779198552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1364</v>
      </c>
      <c r="G60" s="102">
        <f t="shared" si="33"/>
        <v>64012.52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3267.024286612349</v>
      </c>
      <c r="N60" s="105">
        <f t="shared" si="27"/>
        <v>136.12601194218121</v>
      </c>
      <c r="O60" s="107">
        <f t="shared" si="28"/>
        <v>0</v>
      </c>
      <c r="P60" s="108">
        <f t="shared" si="29"/>
        <v>-13.873988057818792</v>
      </c>
      <c r="Q60" s="109">
        <f t="shared" si="30"/>
        <v>0.90750674628120809</v>
      </c>
      <c r="R60" s="303"/>
      <c r="S60" s="46">
        <v>0.29861111111111105</v>
      </c>
      <c r="T60" s="47">
        <v>0.31600694444444438</v>
      </c>
      <c r="U60" s="110">
        <v>5.4166666666665808</v>
      </c>
      <c r="V60" s="111">
        <v>25.050318828471809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-332.97571338765101</v>
      </c>
      <c r="AF60" s="199">
        <f t="shared" si="32"/>
        <v>0.90750674628120809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3615</v>
      </c>
      <c r="G61" s="120">
        <f t="shared" si="33"/>
        <v>132778.94999999998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03"/>
      <c r="S61" s="46">
        <v>0.32013888888888881</v>
      </c>
      <c r="T61" s="119">
        <v>0.36630787037037027</v>
      </c>
      <c r="U61" s="110">
        <v>5.9499999999999709</v>
      </c>
      <c r="V61" s="111">
        <v>66.495054642935784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-338.10328956481681</v>
      </c>
      <c r="AF61" s="199">
        <f t="shared" si="32"/>
        <v>0.90608241956532865</v>
      </c>
      <c r="AG61" s="308"/>
    </row>
    <row r="62" spans="1:33" ht="15.75" customHeight="1">
      <c r="A62" s="298"/>
      <c r="B62" s="99" t="s">
        <v>201</v>
      </c>
      <c r="C62" s="377" t="s">
        <v>204</v>
      </c>
      <c r="D62" s="377"/>
      <c r="E62" s="100">
        <v>37.799999999999997</v>
      </c>
      <c r="F62" s="104">
        <v>6652</v>
      </c>
      <c r="G62" s="120">
        <f t="shared" si="33"/>
        <v>251445.59999999998</v>
      </c>
      <c r="H62" s="61"/>
      <c r="I62" s="103">
        <v>21</v>
      </c>
      <c r="J62" s="104">
        <v>3600</v>
      </c>
      <c r="K62" s="105">
        <f t="shared" si="35"/>
        <v>171.42857142857142</v>
      </c>
      <c r="L62" s="106">
        <v>21</v>
      </c>
      <c r="M62" s="104">
        <f t="shared" si="34"/>
        <v>3267.1320400560039</v>
      </c>
      <c r="N62" s="105">
        <f t="shared" si="27"/>
        <v>155.57771619314303</v>
      </c>
      <c r="O62" s="122">
        <f t="shared" si="28"/>
        <v>0</v>
      </c>
      <c r="P62" s="123">
        <f t="shared" si="29"/>
        <v>-15.850855235428384</v>
      </c>
      <c r="Q62" s="124">
        <f t="shared" si="30"/>
        <v>0.90753667779333447</v>
      </c>
      <c r="R62" s="303"/>
      <c r="S62" s="46">
        <v>0.36944444444444435</v>
      </c>
      <c r="T62" s="119">
        <v>0.45427083333333323</v>
      </c>
      <c r="U62" s="110">
        <v>4.5166666666666799</v>
      </c>
      <c r="V62" s="111">
        <v>122.16218845968601</v>
      </c>
      <c r="W62" s="112">
        <v>0.45427083333333323</v>
      </c>
      <c r="X62" s="115">
        <v>0.49305555555555547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-332.86795994399608</v>
      </c>
      <c r="AF62" s="199">
        <f t="shared" si="32"/>
        <v>0.90753667779333447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5647</v>
      </c>
      <c r="G63" s="120">
        <f t="shared" si="33"/>
        <v>217296.55999999997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3268.3241222106408</v>
      </c>
      <c r="N63" s="105">
        <f t="shared" si="27"/>
        <v>163.41620611053204</v>
      </c>
      <c r="O63" s="122">
        <f t="shared" si="28"/>
        <v>0</v>
      </c>
      <c r="P63" s="123">
        <f t="shared" si="29"/>
        <v>-16.583793889467955</v>
      </c>
      <c r="Q63" s="124">
        <f t="shared" si="30"/>
        <v>0.90786781172517805</v>
      </c>
      <c r="R63" s="303"/>
      <c r="S63" s="46">
        <v>0.49305555555555547</v>
      </c>
      <c r="T63" s="119">
        <v>0.56504629629629621</v>
      </c>
      <c r="U63" s="110">
        <v>55.850000000000016</v>
      </c>
      <c r="V63" s="111">
        <v>103.66780873949176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-331.67587778935922</v>
      </c>
      <c r="AF63" s="199">
        <f t="shared" si="32"/>
        <v>0.90786781172517794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</v>
      </c>
      <c r="J72" s="136">
        <f t="shared" si="36"/>
        <v>3600</v>
      </c>
      <c r="K72" s="137">
        <f t="shared" ref="K72:K75" si="37">J72/I72</f>
        <v>171.42857142857142</v>
      </c>
      <c r="L72" s="135">
        <f t="shared" ref="L72:M72" si="38">AVERAGE(L56:L71)</f>
        <v>21</v>
      </c>
      <c r="M72" s="136">
        <f t="shared" si="38"/>
        <v>3239.2105434093351</v>
      </c>
      <c r="N72" s="137">
        <f>M72/L72</f>
        <v>154.24812111473025</v>
      </c>
      <c r="O72" s="138">
        <f>L72-I72</f>
        <v>0</v>
      </c>
      <c r="P72" s="139">
        <f>N72-K72</f>
        <v>-17.180450313841163</v>
      </c>
      <c r="Q72" s="140">
        <f>N72/K72</f>
        <v>0.89978070650259323</v>
      </c>
      <c r="R72" s="304"/>
      <c r="S72" s="141">
        <v>0.16666666666666666</v>
      </c>
      <c r="T72" s="142">
        <v>0.56504629629629621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-360.78945659066494</v>
      </c>
      <c r="AF72" s="140">
        <f>M72/J72</f>
        <v>0.89978070650259312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2304</v>
      </c>
      <c r="G73" s="120">
        <f t="shared" ref="G73:G75" si="39">E73*F73</f>
        <v>54259.200000000004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2257.0793326791172</v>
      </c>
      <c r="N73" s="105">
        <f>M73/L73</f>
        <v>376.17988877985289</v>
      </c>
      <c r="O73" s="107">
        <f>L73-I73</f>
        <v>0</v>
      </c>
      <c r="P73" s="108">
        <f>N73-K73</f>
        <v>-40.486777886813798</v>
      </c>
      <c r="Q73" s="109">
        <f>N73/K73</f>
        <v>0.90283173307164688</v>
      </c>
      <c r="R73" s="302">
        <f>Q89</f>
        <v>0.85155474890598093</v>
      </c>
      <c r="S73" s="46">
        <v>0.38611111111111107</v>
      </c>
      <c r="T73" s="119">
        <v>0.42863425925925924</v>
      </c>
      <c r="U73" s="110">
        <v>5.7833333333333314</v>
      </c>
      <c r="V73" s="111">
        <v>61.247293348750546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-242.92066732088279</v>
      </c>
      <c r="AF73" s="155">
        <f>M73/J73</f>
        <v>0.90283173307164688</v>
      </c>
      <c r="AG73" s="307">
        <f>AF89</f>
        <v>0.90477692071260485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887</v>
      </c>
      <c r="G74" s="120">
        <f t="shared" si="39"/>
        <v>23993.350000000002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2961.3145775921867</v>
      </c>
      <c r="N74" s="105">
        <f>M74/L74</f>
        <v>493.55242959869776</v>
      </c>
      <c r="O74" s="122">
        <f>L74-I74</f>
        <v>1</v>
      </c>
      <c r="P74" s="123">
        <f>N74-K74</f>
        <v>-161.04757040130227</v>
      </c>
      <c r="Q74" s="124">
        <f>N74/K74</f>
        <v>0.75397560280888742</v>
      </c>
      <c r="R74" s="303"/>
      <c r="S74" s="46">
        <v>0.43194444444444441</v>
      </c>
      <c r="T74" s="119">
        <v>0.44442129629629629</v>
      </c>
      <c r="U74" s="110">
        <v>4.7666666666666391</v>
      </c>
      <c r="V74" s="111">
        <v>17.971748223815052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-311.68542240781335</v>
      </c>
      <c r="AF74" s="109">
        <f>M74/J74</f>
        <v>0.904770723370665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1089</v>
      </c>
      <c r="G75" s="120">
        <f t="shared" si="39"/>
        <v>29457.45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2966.21811449492</v>
      </c>
      <c r="N75" s="105">
        <f>M75/L75</f>
        <v>593.24362289898397</v>
      </c>
      <c r="O75" s="122">
        <f>L75-I75</f>
        <v>0</v>
      </c>
      <c r="P75" s="123">
        <f>N75-K75</f>
        <v>-61.356377101016051</v>
      </c>
      <c r="Q75" s="124">
        <f>N75/K75</f>
        <v>0.90626890146499228</v>
      </c>
      <c r="R75" s="303"/>
      <c r="S75" s="46">
        <v>0.44791666666666663</v>
      </c>
      <c r="T75" s="119">
        <v>0.4632060185185185</v>
      </c>
      <c r="U75" s="110">
        <v>5.0333333333332941</v>
      </c>
      <c r="V75" s="111">
        <v>22.0280496841096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-306.78188550508003</v>
      </c>
      <c r="AF75" s="109">
        <f>M75/J75</f>
        <v>0.90626890146499239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2728.2040082554081</v>
      </c>
      <c r="N89" s="137">
        <f>M89/L89</f>
        <v>481.44776616271906</v>
      </c>
      <c r="O89" s="138">
        <f>L89-I89</f>
        <v>0.33333333333333393</v>
      </c>
      <c r="P89" s="139">
        <f>N89-K89</f>
        <v>-83.927233837281051</v>
      </c>
      <c r="Q89" s="140">
        <f>N89/K89</f>
        <v>0.85155474890598093</v>
      </c>
      <c r="R89" s="304"/>
      <c r="S89" s="141">
        <v>0.20833333333333334</v>
      </c>
      <c r="T89" s="142">
        <v>0.4632060185185185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-287.12932507792539</v>
      </c>
      <c r="AF89" s="140">
        <f>M89/J89</f>
        <v>0.90477692071260485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2471</v>
      </c>
      <c r="G90" s="147">
        <f t="shared" ref="G90:G91" si="43">E90*F90</f>
        <v>38325.21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3247.7931074640346</v>
      </c>
      <c r="N90" s="151">
        <f>M90/L90</f>
        <v>541.29885124400573</v>
      </c>
      <c r="O90" s="153">
        <f>L90-I90</f>
        <v>0</v>
      </c>
      <c r="P90" s="154">
        <f>N90-K90</f>
        <v>-58.701148755994268</v>
      </c>
      <c r="Q90" s="155">
        <f>N90/K90</f>
        <v>0.9021647520733429</v>
      </c>
      <c r="R90" s="302">
        <f>Q106</f>
        <v>0.9025583870847983</v>
      </c>
      <c r="S90" s="156">
        <v>0.25</v>
      </c>
      <c r="T90" s="157">
        <v>0.28168981481481481</v>
      </c>
      <c r="U90" s="158"/>
      <c r="V90" s="159">
        <v>45.649459523536414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-352.20689253596538</v>
      </c>
      <c r="AF90" s="155">
        <f>M90/J90</f>
        <v>0.9021647520733429</v>
      </c>
      <c r="AG90" s="307">
        <f>AF106</f>
        <v>0.90255838708479841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2619</v>
      </c>
      <c r="G91" s="102">
        <f t="shared" si="43"/>
        <v>39311.19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3250.6272795465143</v>
      </c>
      <c r="N91" s="105">
        <f>M91/L91</f>
        <v>541.77121325775238</v>
      </c>
      <c r="O91" s="107">
        <f>L91-I91</f>
        <v>0</v>
      </c>
      <c r="P91" s="108">
        <f>N91-K91</f>
        <v>-58.228786742247621</v>
      </c>
      <c r="Q91" s="109">
        <f>N91/K91</f>
        <v>0.90295202209625391</v>
      </c>
      <c r="R91" s="303"/>
      <c r="S91" s="46">
        <v>0.28541666666666665</v>
      </c>
      <c r="T91" s="47">
        <v>0.31898148148148148</v>
      </c>
      <c r="U91" s="110">
        <v>5.3666666666666529</v>
      </c>
      <c r="V91" s="111">
        <v>48.34143889357938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-349.37272045348573</v>
      </c>
      <c r="AF91" s="109">
        <f>M91/J91</f>
        <v>0.90295202209625391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3249.2101935052742</v>
      </c>
      <c r="N106" s="137">
        <f>M106/L106</f>
        <v>541.535032250879</v>
      </c>
      <c r="O106" s="138">
        <f>L106-I106</f>
        <v>0</v>
      </c>
      <c r="P106" s="139">
        <f>N106-K106</f>
        <v>-58.464967749121001</v>
      </c>
      <c r="Q106" s="140">
        <f>N106/K106</f>
        <v>0.9025583870847983</v>
      </c>
      <c r="R106" s="304"/>
      <c r="S106" s="141">
        <v>0.25</v>
      </c>
      <c r="T106" s="142">
        <v>0.31898148148148148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-350.78980649472578</v>
      </c>
      <c r="AF106" s="140">
        <f>M106/J106</f>
        <v>0.90255838708479841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1567</v>
      </c>
      <c r="G107" s="147">
        <f t="shared" ref="G107:G109" si="47">E107*F107</f>
        <v>91152.39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0.94954880952380927</v>
      </c>
      <c r="S107" s="156">
        <v>0.70833333333333337</v>
      </c>
      <c r="T107" s="157">
        <v>0.74453703703703711</v>
      </c>
      <c r="U107" s="158"/>
      <c r="V107" s="159">
        <v>52.146422628951747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0.90126666666666655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1447</v>
      </c>
      <c r="G108" s="102">
        <f t="shared" si="47"/>
        <v>73319.490000000005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0.74791666666666667</v>
      </c>
      <c r="T108" s="47">
        <v>0.78136574074074072</v>
      </c>
      <c r="U108" s="110">
        <v>4.8666666666665748</v>
      </c>
      <c r="V108" s="111">
        <v>48.17445344578848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1687</v>
      </c>
      <c r="G109" s="102">
        <f t="shared" si="47"/>
        <v>96665.099999999991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1802.3999999999999</v>
      </c>
      <c r="N109" s="105">
        <f>M109/L109</f>
        <v>90.11999999999999</v>
      </c>
      <c r="O109" s="107">
        <f>L109-I109</f>
        <v>-1</v>
      </c>
      <c r="P109" s="108">
        <f>N109-K109</f>
        <v>-5.1180952380952505</v>
      </c>
      <c r="Q109" s="109">
        <f>N109/K109</f>
        <v>0.94625999999999988</v>
      </c>
      <c r="R109" s="303"/>
      <c r="S109" s="46">
        <v>0.78472222222222221</v>
      </c>
      <c r="T109" s="47">
        <v>0.82371527777777775</v>
      </c>
      <c r="U109" s="110">
        <v>4.8333333333333428</v>
      </c>
      <c r="V109" s="111">
        <v>56.158455392809586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-197.60000000000014</v>
      </c>
      <c r="AF109" s="109">
        <f>M109/J109</f>
        <v>0.90119999999999989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1802.5333333333331</v>
      </c>
      <c r="N123" s="137">
        <f>M123/L123</f>
        <v>96.564285714285688</v>
      </c>
      <c r="O123" s="138">
        <f>L123-I123</f>
        <v>-1</v>
      </c>
      <c r="P123" s="139">
        <f>N123-K123</f>
        <v>-5.1306295399515989</v>
      </c>
      <c r="Q123" s="140">
        <f>N123/K123</f>
        <v>0.94954880952380927</v>
      </c>
      <c r="R123" s="304"/>
      <c r="S123" s="141">
        <v>0.70833333333333337</v>
      </c>
      <c r="T123" s="142">
        <v>0.82371527777777775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-197.46666666666692</v>
      </c>
      <c r="AF123" s="140">
        <f>M123/J123</f>
        <v>0.90126666666666655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1980</v>
      </c>
      <c r="G124" s="147">
        <f t="shared" ref="G124:G126" si="55">E124*F124</f>
        <v>94248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1805.2014667902763</v>
      </c>
      <c r="N124" s="151">
        <f>M124/L124</f>
        <v>78.487020295229399</v>
      </c>
      <c r="O124" s="153">
        <f>L124-I124</f>
        <v>0</v>
      </c>
      <c r="P124" s="154">
        <f>N124-K124</f>
        <v>-8.4695014439010379</v>
      </c>
      <c r="Q124" s="155">
        <f>N124/K124</f>
        <v>0.90260073339513802</v>
      </c>
      <c r="R124" s="302">
        <f>Q140</f>
        <v>0.90205182241961346</v>
      </c>
      <c r="S124" s="156">
        <v>0.70833333333333337</v>
      </c>
      <c r="T124" s="157">
        <v>0.75402777777777785</v>
      </c>
      <c r="U124" s="158"/>
      <c r="V124" s="159">
        <v>65.809829088623204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-194.7985332097237</v>
      </c>
      <c r="AF124" s="155">
        <f>M124/J124</f>
        <v>0.90260073339513813</v>
      </c>
      <c r="AG124" s="374">
        <f>AF140</f>
        <v>0.90205182241961346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1609</v>
      </c>
      <c r="G125" s="102">
        <f t="shared" si="55"/>
        <v>91503.83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1804.0791094481863</v>
      </c>
      <c r="N125" s="105">
        <f>M125/L125</f>
        <v>78.438222149921145</v>
      </c>
      <c r="O125" s="107">
        <f>L125-I125</f>
        <v>0</v>
      </c>
      <c r="P125" s="108">
        <f>N125-K125</f>
        <v>-8.5182995892092919</v>
      </c>
      <c r="Q125" s="109">
        <f>N125/K125</f>
        <v>0.90203955472409314</v>
      </c>
      <c r="R125" s="303"/>
      <c r="S125" s="46">
        <v>0.75763888888888886</v>
      </c>
      <c r="T125" s="47">
        <v>0.79479166666666667</v>
      </c>
      <c r="U125" s="110">
        <v>5.1999999999998536</v>
      </c>
      <c r="V125" s="111">
        <v>53.51206579268505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-195.92089055181373</v>
      </c>
      <c r="AF125" s="109">
        <f>M125/J125</f>
        <v>0.90203955472409314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2237</v>
      </c>
      <c r="G126" s="102">
        <f t="shared" si="55"/>
        <v>127039.23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03"/>
      <c r="S126" s="46">
        <v>0.79791666666666661</v>
      </c>
      <c r="T126" s="47">
        <v>0.84960648148148143</v>
      </c>
      <c r="U126" s="110">
        <v>5</v>
      </c>
      <c r="V126" s="111">
        <v>74.441342256764486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-196.96964172078151</v>
      </c>
      <c r="AF126" s="109">
        <f>M126/J126</f>
        <v>0.90151517913960921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1804.1036448392269</v>
      </c>
      <c r="N140" s="137">
        <f>M140/L140</f>
        <v>78.439288906053349</v>
      </c>
      <c r="O140" s="138">
        <f>L140-I140</f>
        <v>0</v>
      </c>
      <c r="P140" s="139">
        <f>N140-K140</f>
        <v>-8.5172328330770881</v>
      </c>
      <c r="Q140" s="140">
        <f>N140/K140</f>
        <v>0.90205182241961346</v>
      </c>
      <c r="R140" s="304"/>
      <c r="S140" s="141">
        <v>0.70833333333333337</v>
      </c>
      <c r="T140" s="142">
        <v>0.84960648148148143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-195.89635516077306</v>
      </c>
      <c r="AF140" s="140">
        <f>M140/J140</f>
        <v>0.90205182241961346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44F8B8BA-0575-4C40-B319-3638F014012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86FE-76C0-415D-A647-F384021EDC2D}">
  <sheetPr>
    <tabColor theme="8" tint="0.59999389629810485"/>
  </sheetPr>
  <dimension ref="B1:AR42"/>
  <sheetViews>
    <sheetView zoomScale="70" zoomScaleNormal="70" workbookViewId="0">
      <selection activeCell="Q12" sqref="Q12:X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242</v>
      </c>
      <c r="D3" s="278"/>
      <c r="E3" s="3" t="s">
        <v>2</v>
      </c>
      <c r="F3" s="279">
        <f>'0809(18度C)'!D1+'0809(4度C)'!D1</f>
        <v>211756</v>
      </c>
      <c r="G3" s="280"/>
      <c r="H3" s="3" t="s">
        <v>3</v>
      </c>
      <c r="I3" s="281">
        <f>'0809(18度C)'!F1+'0809(4度C)'!F1</f>
        <v>6655646.0599999987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495.36277243286486</v>
      </c>
      <c r="F6" s="254" t="e">
        <f>AVERAGE(#REF!,D14:K14)</f>
        <v>#REF!</v>
      </c>
      <c r="G6" s="255">
        <f>AVERAGE(D14:K14)</f>
        <v>270.22506901591328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'0809(4度C)'!Y2</f>
        <v>0</v>
      </c>
      <c r="P6" s="244">
        <f>'0809(4度C)'!Z2</f>
        <v>0</v>
      </c>
      <c r="Q6" s="244">
        <f>'0809(4度C)'!AC2</f>
        <v>55</v>
      </c>
      <c r="R6" s="244">
        <f>'0809(4度C)'!AD2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445.08292708957987</v>
      </c>
      <c r="F7" s="250" t="e">
        <f>AVERAGE(#REF!,D15:K15)</f>
        <v>#REF!</v>
      </c>
      <c r="G7" s="251">
        <f>AVERAGE(D15:K15)</f>
        <v>238.95861803546791</v>
      </c>
      <c r="H7" s="252"/>
      <c r="I7" s="251">
        <f>AVERAGE(L15:O15)</f>
        <v>87.498888759444895</v>
      </c>
      <c r="J7" s="252"/>
      <c r="K7" s="251">
        <f>AVERAGE(D33:O33)</f>
        <v>664.77552393278995</v>
      </c>
      <c r="L7" s="252"/>
      <c r="M7" s="251">
        <f>AVERAGE(P33:X33)</f>
        <v>713.36881299260529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0.90047856191985121</v>
      </c>
      <c r="F8" s="258" t="e">
        <f>AVERAGE(D16:K16,#REF!)</f>
        <v>#REF!</v>
      </c>
      <c r="G8" s="236">
        <f>AVERAGE(D16:K16)</f>
        <v>0.89348295328051541</v>
      </c>
      <c r="H8" s="237"/>
      <c r="I8" s="236">
        <f>AVERAGE(L16:O16)</f>
        <v>0.9257669826383782</v>
      </c>
      <c r="J8" s="237"/>
      <c r="K8" s="236">
        <f>AVERAGE(D34:O34)</f>
        <v>0.89745820956625699</v>
      </c>
      <c r="L8" s="237"/>
      <c r="M8" s="236">
        <f>AVERAGE(P34:X34)</f>
        <v>0.90134811687318495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111.31578947368421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75.51690795705602</v>
      </c>
      <c r="F15" s="35">
        <v>100.51012441264969</v>
      </c>
      <c r="G15" s="35">
        <v>81.406523392538091</v>
      </c>
      <c r="H15" s="35">
        <v>153.78897110739089</v>
      </c>
      <c r="I15" s="35">
        <v>480.90414909229389</v>
      </c>
      <c r="J15" s="35">
        <v>541.62503225087903</v>
      </c>
      <c r="K15" s="36" t="s">
        <v>42</v>
      </c>
      <c r="L15" s="34" t="s">
        <v>42</v>
      </c>
      <c r="M15" s="205">
        <v>96.564285714285717</v>
      </c>
      <c r="N15" s="35">
        <v>78.433491804604074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0.90200751170928017</v>
      </c>
      <c r="F16" s="42">
        <f t="shared" si="0"/>
        <v>0.90292783160299961</v>
      </c>
      <c r="G16" s="42">
        <f t="shared" si="0"/>
        <v>0.90128650898881457</v>
      </c>
      <c r="H16" s="42">
        <f t="shared" si="0"/>
        <v>0.9013742473238745</v>
      </c>
      <c r="I16" s="42">
        <f t="shared" si="0"/>
        <v>0.85059323297332534</v>
      </c>
      <c r="J16" s="42">
        <f t="shared" si="0"/>
        <v>0.90270838708479839</v>
      </c>
      <c r="K16" s="43" t="s">
        <v>42</v>
      </c>
      <c r="L16" s="41" t="s">
        <v>42</v>
      </c>
      <c r="M16" s="44">
        <f>M15/M14</f>
        <v>0.9495488095238096</v>
      </c>
      <c r="N16" s="42">
        <f>N15/N14</f>
        <v>0.9019851557529468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0.64769675925925918</v>
      </c>
      <c r="F18" s="47">
        <v>0.52631944444444434</v>
      </c>
      <c r="G18" s="47">
        <v>0.67718749999999994</v>
      </c>
      <c r="H18" s="47">
        <v>0.64643518518518517</v>
      </c>
      <c r="I18" s="47">
        <v>0.44952546296296292</v>
      </c>
      <c r="J18" s="47">
        <v>0.31493055555555555</v>
      </c>
      <c r="K18" s="47" t="s">
        <v>42</v>
      </c>
      <c r="L18" s="46" t="s">
        <v>42</v>
      </c>
      <c r="M18" s="48">
        <v>0.83488425925925924</v>
      </c>
      <c r="N18" s="47">
        <v>0.85583333333333322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15</v>
      </c>
      <c r="F21" s="51">
        <v>5</v>
      </c>
      <c r="G21" s="51">
        <v>16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19.166666666666668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287.39458676103919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753.90635044136877</v>
      </c>
      <c r="N33" s="35">
        <v>847.55596517873266</v>
      </c>
      <c r="O33" s="35">
        <v>770.24519335001924</v>
      </c>
      <c r="P33" s="34">
        <v>438.63481691029824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647.89262085374185</v>
      </c>
      <c r="W33" s="35">
        <v>994.27993042338312</v>
      </c>
      <c r="X33" s="37">
        <v>772.66788378299805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0.87815012621428645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0.91382587932287129</v>
      </c>
      <c r="N34" s="42">
        <f>N33/N32</f>
        <v>0.90078411758126165</v>
      </c>
      <c r="O34" s="42">
        <f>O33/O32</f>
        <v>0.8970727151466088</v>
      </c>
      <c r="P34" s="41">
        <f>P33/P32</f>
        <v>0.8935153677802371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0.91369472171681554</v>
      </c>
      <c r="W34" s="42">
        <f>W33/W32</f>
        <v>0.90389084583943924</v>
      </c>
      <c r="X34" s="45">
        <f>X33/X32</f>
        <v>0.8942915321562479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0.33263888888888887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0.44952546296296292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0.42873842592592587</v>
      </c>
      <c r="N36" s="47">
        <v>0.53991898148148165</v>
      </c>
      <c r="O36" s="47">
        <v>0.53593750000000018</v>
      </c>
      <c r="P36" s="46">
        <v>0.76232638888888893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0.88533564814814825</v>
      </c>
      <c r="W36" s="47">
        <v>1.1326388888888885</v>
      </c>
      <c r="X36" s="49">
        <v>1.1299652777777773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D89D-7DCB-472E-8E44-35B4C7553D9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7" sqref="N47"/>
      <selection pane="bottomLeft" activeCell="N47" sqref="N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113185</v>
      </c>
      <c r="E1" s="87" t="s">
        <v>3</v>
      </c>
      <c r="F1" s="88">
        <f>SUM(G5:G140)</f>
        <v>2234671.85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46243</v>
      </c>
      <c r="B2" s="348"/>
      <c r="C2" s="91" t="s">
        <v>40</v>
      </c>
      <c r="D2" s="92">
        <f>AVERAGE(N21,N38,N55,N72,N89,N106,N123,N140)</f>
        <v>689.0721684626975</v>
      </c>
      <c r="E2" s="92" t="s">
        <v>91</v>
      </c>
      <c r="F2" s="93">
        <f>F1/D1</f>
        <v>19.743533595441093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1919</v>
      </c>
      <c r="G5" s="147">
        <f t="shared" ref="G5:G9" si="0">E5*F5</f>
        <v>49203.16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3216.1695511531843</v>
      </c>
      <c r="N5" s="151">
        <f>M5/L5</f>
        <v>321.61695511531843</v>
      </c>
      <c r="O5" s="153">
        <f>L5-I5</f>
        <v>0</v>
      </c>
      <c r="P5" s="154">
        <f>N5-K5</f>
        <v>-38.383044884681567</v>
      </c>
      <c r="Q5" s="155">
        <f>N5/K5</f>
        <v>0.89338043087588459</v>
      </c>
      <c r="R5" s="302">
        <f>Q21</f>
        <v>0.87815012621428645</v>
      </c>
      <c r="S5" s="156">
        <v>0.20833333333333334</v>
      </c>
      <c r="T5" s="157">
        <v>0.23319444444444445</v>
      </c>
      <c r="U5" s="158"/>
      <c r="V5" s="159">
        <v>35.80035137100144</v>
      </c>
      <c r="W5" s="160"/>
      <c r="X5" s="161"/>
      <c r="Y5" s="305"/>
      <c r="Z5" s="306"/>
      <c r="AA5" s="114">
        <f>M5-J5</f>
        <v>-383.83044884681567</v>
      </c>
      <c r="AB5" s="155">
        <f>M5/J5</f>
        <v>0.89338043087588459</v>
      </c>
      <c r="AC5" s="307">
        <f>AB21</f>
        <v>0.87815012621428645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3031</v>
      </c>
      <c r="G6" s="102">
        <f t="shared" si="0"/>
        <v>89475.12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3156.4633410043862</v>
      </c>
      <c r="N6" s="105">
        <f>M6/L6</f>
        <v>286.95121281858059</v>
      </c>
      <c r="O6" s="107">
        <f>L6-I6</f>
        <v>0</v>
      </c>
      <c r="P6" s="108">
        <f>N6-K6</f>
        <v>-40.321514454146666</v>
      </c>
      <c r="Q6" s="109">
        <f>N6/K6</f>
        <v>0.87679537250121853</v>
      </c>
      <c r="R6" s="303"/>
      <c r="S6" s="46">
        <v>0.23680555555555557</v>
      </c>
      <c r="T6" s="47">
        <v>0.27680555555555558</v>
      </c>
      <c r="U6" s="110">
        <v>5.2000000000000135</v>
      </c>
      <c r="V6" s="111">
        <v>57.615115511568767</v>
      </c>
      <c r="W6" s="112"/>
      <c r="X6" s="115"/>
      <c r="Y6" s="294"/>
      <c r="Z6" s="295"/>
      <c r="AA6" s="116">
        <f>M6-J6</f>
        <v>-443.53665899561383</v>
      </c>
      <c r="AB6" s="109">
        <f>M6/J6</f>
        <v>0.87679537250121842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3499</v>
      </c>
      <c r="G7" s="102">
        <f t="shared" si="0"/>
        <v>104445.15000000001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3157.6519051520077</v>
      </c>
      <c r="N7" s="105">
        <f>M7/L7</f>
        <v>287.05926410472796</v>
      </c>
      <c r="O7" s="107">
        <f>L7-I7</f>
        <v>0</v>
      </c>
      <c r="P7" s="108">
        <f>N7-K7</f>
        <v>-40.213463167999294</v>
      </c>
      <c r="Q7" s="109">
        <f>N7/K7</f>
        <v>0.87712552920889109</v>
      </c>
      <c r="R7" s="303"/>
      <c r="S7" s="46">
        <v>0.28055555555555556</v>
      </c>
      <c r="T7" s="47">
        <v>0.32672453703703702</v>
      </c>
      <c r="U7" s="110">
        <v>5.3999999999999648</v>
      </c>
      <c r="V7" s="111">
        <v>66.486112562775844</v>
      </c>
      <c r="W7" s="112"/>
      <c r="X7" s="115"/>
      <c r="Y7" s="294"/>
      <c r="Z7" s="295"/>
      <c r="AA7" s="116">
        <f>M7-J7</f>
        <v>-442.34809484799234</v>
      </c>
      <c r="AB7" s="109">
        <f>M7/J7</f>
        <v>0.87712552920889097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1877</v>
      </c>
      <c r="G8" s="102">
        <f t="shared" si="0"/>
        <v>56310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3155.6751621769085</v>
      </c>
      <c r="N8" s="105">
        <f>M8/L8</f>
        <v>286.87956019790079</v>
      </c>
      <c r="O8" s="107">
        <f>L8-I8</f>
        <v>0</v>
      </c>
      <c r="P8" s="108">
        <f>N8-K8</f>
        <v>-40.393167074826465</v>
      </c>
      <c r="Q8" s="109">
        <f>N8/K8</f>
        <v>0.8765764339380302</v>
      </c>
      <c r="R8" s="303"/>
      <c r="S8" s="46">
        <v>0.33055555555555555</v>
      </c>
      <c r="T8" s="47">
        <v>0.35533564814814816</v>
      </c>
      <c r="U8" s="110">
        <v>5.5166666666666764</v>
      </c>
      <c r="V8" s="111">
        <v>35.688083916188098</v>
      </c>
      <c r="W8" s="112"/>
      <c r="X8" s="115"/>
      <c r="Y8" s="294"/>
      <c r="Z8" s="295"/>
      <c r="AA8" s="116">
        <f>M8-J8</f>
        <v>-444.32483782309146</v>
      </c>
      <c r="AB8" s="109">
        <f>M8/J8</f>
        <v>0.8765764339380302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1446</v>
      </c>
      <c r="G9" s="102">
        <f t="shared" si="0"/>
        <v>41312.22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3120.7423123706708</v>
      </c>
      <c r="N9" s="105">
        <f>M9/L9</f>
        <v>260.06185936422258</v>
      </c>
      <c r="O9" s="107">
        <f>L9-I9</f>
        <v>0</v>
      </c>
      <c r="P9" s="108">
        <f>N9-K9</f>
        <v>-39.938140635777415</v>
      </c>
      <c r="Q9" s="109">
        <f>N9/K9</f>
        <v>0.86687286454740864</v>
      </c>
      <c r="R9" s="303"/>
      <c r="S9" s="46">
        <v>0.35902777777777778</v>
      </c>
      <c r="T9" s="47">
        <v>0.37833333333333335</v>
      </c>
      <c r="U9" s="110">
        <v>5.3166666666666451</v>
      </c>
      <c r="V9" s="111">
        <v>27.801077857688544</v>
      </c>
      <c r="W9" s="112"/>
      <c r="X9" s="115"/>
      <c r="Y9" s="294"/>
      <c r="Z9" s="295"/>
      <c r="AA9" s="116">
        <f>M9-J9</f>
        <v>-479.25768762932921</v>
      </c>
      <c r="AB9" s="109">
        <f>M9/J9</f>
        <v>0.86687286454740853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3161.3404543714314</v>
      </c>
      <c r="N21" s="137">
        <f>M21/L21</f>
        <v>287.39458676103919</v>
      </c>
      <c r="O21" s="138">
        <f>L21-I21</f>
        <v>0</v>
      </c>
      <c r="P21" s="139">
        <f>N21-K21</f>
        <v>-39.878140511688059</v>
      </c>
      <c r="Q21" s="140">
        <f>N21/K21</f>
        <v>0.87815012621428645</v>
      </c>
      <c r="R21" s="304"/>
      <c r="S21" s="141">
        <v>0.20833333333333334</v>
      </c>
      <c r="T21" s="142">
        <v>0.44952546296296292</v>
      </c>
      <c r="U21" s="143"/>
      <c r="V21" s="165"/>
      <c r="W21" s="166"/>
      <c r="X21" s="137"/>
      <c r="Y21" s="290"/>
      <c r="Z21" s="291"/>
      <c r="AA21" s="167">
        <f>M21-J21</f>
        <v>-438.65954562856859</v>
      </c>
      <c r="AB21" s="140">
        <f>M21/J21</f>
        <v>0.87815012621428645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2594</v>
      </c>
      <c r="G22" s="147">
        <f t="shared" ref="G22:G24" si="5">E22*F22</f>
        <v>48066.82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3015.0734405697481</v>
      </c>
      <c r="N22" s="151">
        <f>M22/L22</f>
        <v>1005.0244801899161</v>
      </c>
      <c r="O22" s="153">
        <f>L22-I22</f>
        <v>0</v>
      </c>
      <c r="P22" s="154">
        <f>N22-K22</f>
        <v>-94.975519810083938</v>
      </c>
      <c r="Q22" s="155">
        <f>N22/K22</f>
        <v>0.91365861835446915</v>
      </c>
      <c r="R22" s="302">
        <f>Q38</f>
        <v>0.91382587932287129</v>
      </c>
      <c r="S22" s="156">
        <v>0.33263888888888887</v>
      </c>
      <c r="T22" s="157">
        <v>0.3684837962962963</v>
      </c>
      <c r="U22" s="158"/>
      <c r="V22" s="111">
        <v>51.620633151340172</v>
      </c>
      <c r="W22" s="160"/>
      <c r="X22" s="161"/>
      <c r="Y22" s="305"/>
      <c r="Z22" s="306"/>
      <c r="AA22" s="114">
        <f>M22-J22</f>
        <v>-284.92655943025193</v>
      </c>
      <c r="AB22" s="155">
        <f>M22/J22</f>
        <v>0.91365861835446915</v>
      </c>
      <c r="AC22" s="307">
        <f>AB38</f>
        <v>0.91382587932287129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773</v>
      </c>
      <c r="G23" s="102">
        <f t="shared" si="5"/>
        <v>17222.440000000002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3017.0298070850163</v>
      </c>
      <c r="N23" s="105">
        <f>M23/L23</f>
        <v>603.40596141700325</v>
      </c>
      <c r="O23" s="107">
        <f>L23-I23</f>
        <v>0</v>
      </c>
      <c r="P23" s="108">
        <f>N23-K23</f>
        <v>-56.594038582996745</v>
      </c>
      <c r="Q23" s="109">
        <f>N23/K23</f>
        <v>0.91425145669242913</v>
      </c>
      <c r="R23" s="303"/>
      <c r="S23" s="46">
        <v>0.37222222222222218</v>
      </c>
      <c r="T23" s="47">
        <v>0.38289351851851849</v>
      </c>
      <c r="U23" s="110">
        <v>5.3833333333332689</v>
      </c>
      <c r="V23" s="111">
        <v>15.372735095650668</v>
      </c>
      <c r="W23" s="112"/>
      <c r="X23" s="115"/>
      <c r="Y23" s="294"/>
      <c r="Z23" s="295"/>
      <c r="AA23" s="116">
        <f>M23-J23</f>
        <v>-282.97019291498373</v>
      </c>
      <c r="AB23" s="109">
        <f>M23/J23</f>
        <v>0.91425145669242913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3085</v>
      </c>
      <c r="G24" s="102">
        <f t="shared" si="5"/>
        <v>55190.65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3014.77295764166</v>
      </c>
      <c r="N24" s="105">
        <f>M24/L24</f>
        <v>753.693239410415</v>
      </c>
      <c r="O24" s="107">
        <f>L24-I24</f>
        <v>0</v>
      </c>
      <c r="P24" s="108">
        <f>N24-K24</f>
        <v>-71.306760589584997</v>
      </c>
      <c r="Q24" s="109">
        <f>N24/K24</f>
        <v>0.91356756292171515</v>
      </c>
      <c r="R24" s="303"/>
      <c r="S24" s="46">
        <v>0.38611111111111107</v>
      </c>
      <c r="T24" s="47">
        <v>0.42873842592592587</v>
      </c>
      <c r="U24" s="110">
        <v>4.6333333333333115</v>
      </c>
      <c r="V24" s="111">
        <v>61.397658331391078</v>
      </c>
      <c r="W24" s="112"/>
      <c r="X24" s="115"/>
      <c r="Y24" s="294"/>
      <c r="Z24" s="295"/>
      <c r="AA24" s="116">
        <f>M24-J24</f>
        <v>-285.22704235833999</v>
      </c>
      <c r="AB24" s="109">
        <f>M24/J24</f>
        <v>0.91356756292171515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3015.6254017654751</v>
      </c>
      <c r="N38" s="137">
        <f t="shared" ref="N38:N44" si="10">M38/L38</f>
        <v>753.90635044136877</v>
      </c>
      <c r="O38" s="138">
        <f t="shared" ref="O38:O44" si="11">L38-I38</f>
        <v>0</v>
      </c>
      <c r="P38" s="139">
        <f t="shared" ref="P38:P44" si="12">N38-K38</f>
        <v>-71.093649558631228</v>
      </c>
      <c r="Q38" s="140">
        <f t="shared" ref="Q38:Q44" si="13">N38/K38</f>
        <v>0.91382587932287129</v>
      </c>
      <c r="R38" s="304"/>
      <c r="S38" s="141">
        <v>0.33263888888888887</v>
      </c>
      <c r="T38" s="142">
        <v>0.42873842592592587</v>
      </c>
      <c r="U38" s="143"/>
      <c r="V38" s="165"/>
      <c r="W38" s="98"/>
      <c r="X38" s="68"/>
      <c r="Y38" s="290"/>
      <c r="Z38" s="291"/>
      <c r="AA38" s="167">
        <f t="shared" ref="AA38:AA44" si="14">M38-J38</f>
        <v>-284.37459823452491</v>
      </c>
      <c r="AB38" s="140">
        <f t="shared" ref="AB38:AB44" si="15">M38/J38</f>
        <v>0.91382587932287129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958</v>
      </c>
      <c r="G39" s="147">
        <f t="shared" ref="G39:G44" si="16">E39*F39</f>
        <v>23978.74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3220.3095508629149</v>
      </c>
      <c r="N39" s="151">
        <f t="shared" si="10"/>
        <v>644.061910172583</v>
      </c>
      <c r="O39" s="153">
        <f t="shared" si="11"/>
        <v>0</v>
      </c>
      <c r="P39" s="154">
        <f t="shared" si="12"/>
        <v>-75.938089827417002</v>
      </c>
      <c r="Q39" s="155">
        <f t="shared" si="13"/>
        <v>0.89453043079525418</v>
      </c>
      <c r="R39" s="302">
        <f>Q55</f>
        <v>0.90078411758126165</v>
      </c>
      <c r="S39" s="156">
        <v>0.25</v>
      </c>
      <c r="T39" s="157">
        <v>0.26238425925925923</v>
      </c>
      <c r="U39" s="158"/>
      <c r="V39" s="159">
        <v>17.849215763931031</v>
      </c>
      <c r="W39" s="160"/>
      <c r="X39" s="161"/>
      <c r="Y39" s="305"/>
      <c r="Z39" s="306"/>
      <c r="AA39" s="114">
        <f t="shared" si="14"/>
        <v>-379.69044913708512</v>
      </c>
      <c r="AB39" s="155">
        <f t="shared" si="15"/>
        <v>0.89453043079525418</v>
      </c>
      <c r="AC39" s="307">
        <f>AB55</f>
        <v>0.90078411758126176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1281</v>
      </c>
      <c r="G40" s="102">
        <f t="shared" si="16"/>
        <v>23288.579999999998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3218.5218073801166</v>
      </c>
      <c r="N40" s="105">
        <f t="shared" si="10"/>
        <v>1072.8406024600388</v>
      </c>
      <c r="O40" s="107">
        <f t="shared" si="11"/>
        <v>0</v>
      </c>
      <c r="P40" s="108">
        <f t="shared" si="12"/>
        <v>-127.15939753996122</v>
      </c>
      <c r="Q40" s="109">
        <f t="shared" si="13"/>
        <v>0.89403383538336567</v>
      </c>
      <c r="R40" s="303"/>
      <c r="S40" s="46">
        <v>0.27222222222222225</v>
      </c>
      <c r="T40" s="47">
        <v>0.28879629629629633</v>
      </c>
      <c r="U40" s="110">
        <v>15</v>
      </c>
      <c r="V40" s="111">
        <v>23.880527956578984</v>
      </c>
      <c r="W40" s="112"/>
      <c r="X40" s="115"/>
      <c r="Y40" s="294"/>
      <c r="Z40" s="295"/>
      <c r="AA40" s="116">
        <f t="shared" si="14"/>
        <v>-381.47819261988343</v>
      </c>
      <c r="AB40" s="109">
        <f t="shared" si="15"/>
        <v>0.89403383538336567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3221.0801595422813</v>
      </c>
      <c r="N41" s="105">
        <f t="shared" si="10"/>
        <v>644.21603190845622</v>
      </c>
      <c r="O41" s="107">
        <f t="shared" si="11"/>
        <v>0</v>
      </c>
      <c r="P41" s="108">
        <f t="shared" si="12"/>
        <v>-75.783968091543784</v>
      </c>
      <c r="Q41" s="109">
        <f t="shared" si="13"/>
        <v>0.89474448876174473</v>
      </c>
      <c r="R41" s="303"/>
      <c r="S41" s="46">
        <v>0.29861111111111116</v>
      </c>
      <c r="T41" s="47">
        <v>0.31502314814814819</v>
      </c>
      <c r="U41" s="110">
        <v>15</v>
      </c>
      <c r="V41" s="111">
        <v>23.638033277265464</v>
      </c>
      <c r="W41" s="112"/>
      <c r="X41" s="115"/>
      <c r="Y41" s="294"/>
      <c r="Z41" s="295"/>
      <c r="AA41" s="116">
        <f t="shared" si="14"/>
        <v>-378.91984045771869</v>
      </c>
      <c r="AB41" s="109">
        <f t="shared" si="15"/>
        <v>0.89474448876174484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2152</v>
      </c>
      <c r="G42" s="102">
        <f t="shared" si="16"/>
        <v>36734.639999999999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3021.4183646395122</v>
      </c>
      <c r="N42" s="105">
        <f t="shared" si="10"/>
        <v>1007.1394548798374</v>
      </c>
      <c r="O42" s="107">
        <f t="shared" si="11"/>
        <v>0</v>
      </c>
      <c r="P42" s="108">
        <f t="shared" si="12"/>
        <v>-92.860545120162556</v>
      </c>
      <c r="Q42" s="109">
        <f t="shared" si="13"/>
        <v>0.91558132261803404</v>
      </c>
      <c r="R42" s="303"/>
      <c r="S42" s="46">
        <v>0.32500000000000007</v>
      </c>
      <c r="T42" s="47">
        <v>0.35467592592592601</v>
      </c>
      <c r="U42" s="110">
        <v>15</v>
      </c>
      <c r="V42" s="111">
        <v>42.734896137233683</v>
      </c>
      <c r="W42" s="112"/>
      <c r="X42" s="115"/>
      <c r="Y42" s="294"/>
      <c r="Z42" s="295"/>
      <c r="AA42" s="116">
        <f t="shared" si="14"/>
        <v>-278.58163536048778</v>
      </c>
      <c r="AB42" s="109">
        <f t="shared" si="15"/>
        <v>0.91558132261803404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4928</v>
      </c>
      <c r="G43" s="102">
        <f t="shared" si="16"/>
        <v>69139.839999999997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2745.516114616742</v>
      </c>
      <c r="N43" s="105">
        <f t="shared" si="10"/>
        <v>915.17203820558063</v>
      </c>
      <c r="O43" s="107">
        <f t="shared" si="11"/>
        <v>0</v>
      </c>
      <c r="P43" s="108">
        <f t="shared" si="12"/>
        <v>-84.827961794419366</v>
      </c>
      <c r="Q43" s="109">
        <f t="shared" si="13"/>
        <v>0.91517203820558068</v>
      </c>
      <c r="R43" s="303"/>
      <c r="S43" s="46">
        <v>0.36458333333333343</v>
      </c>
      <c r="T43" s="47">
        <v>0.43936342592592603</v>
      </c>
      <c r="U43" s="110">
        <v>15</v>
      </c>
      <c r="V43" s="111">
        <v>107.69559807929781</v>
      </c>
      <c r="W43" s="112"/>
      <c r="X43" s="115"/>
      <c r="Y43" s="294"/>
      <c r="Z43" s="295"/>
      <c r="AA43" s="116">
        <f t="shared" si="14"/>
        <v>-254.48388538325798</v>
      </c>
      <c r="AB43" s="109">
        <f t="shared" si="15"/>
        <v>0.91517203820558068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7002</v>
      </c>
      <c r="G44" s="120">
        <f t="shared" si="16"/>
        <v>99988.56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3219.3852368905491</v>
      </c>
      <c r="N44" s="105">
        <f t="shared" si="10"/>
        <v>1073.1284122968498</v>
      </c>
      <c r="O44" s="107">
        <f t="shared" si="11"/>
        <v>0</v>
      </c>
      <c r="P44" s="108">
        <f t="shared" si="12"/>
        <v>-126.87158770315023</v>
      </c>
      <c r="Q44" s="109">
        <f t="shared" si="13"/>
        <v>0.89427367691404147</v>
      </c>
      <c r="R44" s="303"/>
      <c r="S44" s="46">
        <v>0.44930555555555568</v>
      </c>
      <c r="T44" s="119">
        <v>0.53991898148148165</v>
      </c>
      <c r="U44" s="110">
        <v>15</v>
      </c>
      <c r="V44" s="111">
        <v>130.49696419859771</v>
      </c>
      <c r="W44" s="112"/>
      <c r="X44" s="115"/>
      <c r="Y44" s="294"/>
      <c r="Z44" s="295"/>
      <c r="AA44" s="116">
        <f t="shared" si="14"/>
        <v>-380.61476310945091</v>
      </c>
      <c r="AB44" s="109">
        <f t="shared" si="15"/>
        <v>0.89427367691404136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3107.705205655353</v>
      </c>
      <c r="N55" s="137">
        <f t="shared" ref="N55:N62" si="22">M55/L55</f>
        <v>847.55596517873266</v>
      </c>
      <c r="O55" s="138">
        <f t="shared" ref="O55:O62" si="23">L55-I55</f>
        <v>0</v>
      </c>
      <c r="P55" s="139">
        <f t="shared" ref="P55:P62" si="24">N55-K55</f>
        <v>-93.353125730358329</v>
      </c>
      <c r="Q55" s="140">
        <f t="shared" ref="Q55:Q62" si="25">N55/K55</f>
        <v>0.90078411758126165</v>
      </c>
      <c r="R55" s="304"/>
      <c r="S55" s="141">
        <v>0.25</v>
      </c>
      <c r="T55" s="142">
        <v>0.53991898148148165</v>
      </c>
      <c r="U55" s="143"/>
      <c r="V55" s="165"/>
      <c r="W55" s="98"/>
      <c r="X55" s="68"/>
      <c r="Y55" s="290"/>
      <c r="Z55" s="291"/>
      <c r="AA55" s="167">
        <f t="shared" ref="AA55:AA62" si="26">M55-J55</f>
        <v>-342.29479434464702</v>
      </c>
      <c r="AB55" s="140">
        <f t="shared" ref="AB55:AB62" si="27">M55/J55</f>
        <v>0.90078411758126176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1620</v>
      </c>
      <c r="G56" s="147">
        <f t="shared" ref="G56:G62" si="28">E56*F56</f>
        <v>33566.400000000001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3219.4383578594534</v>
      </c>
      <c r="N56" s="151">
        <f t="shared" si="22"/>
        <v>1073.1461192864845</v>
      </c>
      <c r="O56" s="153">
        <f t="shared" si="23"/>
        <v>0</v>
      </c>
      <c r="P56" s="154">
        <f t="shared" si="24"/>
        <v>-126.85388071351554</v>
      </c>
      <c r="Q56" s="155">
        <f t="shared" si="25"/>
        <v>0.89428843273873704</v>
      </c>
      <c r="R56" s="302">
        <f>Q72</f>
        <v>0.8970727151466088</v>
      </c>
      <c r="S56" s="156">
        <v>0.25</v>
      </c>
      <c r="T56" s="157">
        <v>0.27096064814814813</v>
      </c>
      <c r="U56" s="158"/>
      <c r="V56" s="159">
        <v>30.191601514192847</v>
      </c>
      <c r="W56" s="157"/>
      <c r="X56" s="168"/>
      <c r="Y56" s="305"/>
      <c r="Z56" s="306"/>
      <c r="AA56" s="114">
        <f t="shared" si="26"/>
        <v>-380.56164214054661</v>
      </c>
      <c r="AB56" s="155">
        <f t="shared" si="27"/>
        <v>0.89428843273873704</v>
      </c>
      <c r="AC56" s="307">
        <f>AB72</f>
        <v>0.8970727151466088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658</v>
      </c>
      <c r="G57" s="102">
        <f t="shared" si="28"/>
        <v>15607.759999999998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3219.6711494849387</v>
      </c>
      <c r="N57" s="105">
        <f t="shared" si="22"/>
        <v>643.93422989698774</v>
      </c>
      <c r="O57" s="107">
        <f t="shared" si="23"/>
        <v>0</v>
      </c>
      <c r="P57" s="108">
        <f t="shared" si="24"/>
        <v>-76.065770103012255</v>
      </c>
      <c r="Q57" s="109">
        <f t="shared" si="25"/>
        <v>0.89435309707914967</v>
      </c>
      <c r="R57" s="303"/>
      <c r="S57" s="46">
        <v>0.28125</v>
      </c>
      <c r="T57" s="47">
        <v>0.28975694444444444</v>
      </c>
      <c r="U57" s="110">
        <v>14.816666666666691</v>
      </c>
      <c r="V57" s="111">
        <v>12.262121864935102</v>
      </c>
      <c r="W57" s="112"/>
      <c r="X57" s="13"/>
      <c r="Y57" s="294"/>
      <c r="Z57" s="295"/>
      <c r="AA57" s="116">
        <f t="shared" si="26"/>
        <v>-380.32885051506128</v>
      </c>
      <c r="AB57" s="109">
        <f t="shared" si="27"/>
        <v>0.89435309707914967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1964</v>
      </c>
      <c r="G58" s="102">
        <f t="shared" si="28"/>
        <v>58920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3221.7906743701642</v>
      </c>
      <c r="N58" s="105">
        <f t="shared" si="22"/>
        <v>805.44766859254105</v>
      </c>
      <c r="O58" s="107">
        <f t="shared" si="23"/>
        <v>0</v>
      </c>
      <c r="P58" s="108">
        <f t="shared" si="24"/>
        <v>-94.552331407458951</v>
      </c>
      <c r="Q58" s="109">
        <f t="shared" si="25"/>
        <v>0.89494185399171222</v>
      </c>
      <c r="R58" s="303"/>
      <c r="S58" s="46">
        <v>0.30000000000000004</v>
      </c>
      <c r="T58" s="47">
        <v>0.32539351851851855</v>
      </c>
      <c r="U58" s="110">
        <v>14.750000000000068</v>
      </c>
      <c r="V58" s="111">
        <v>36.575933047865327</v>
      </c>
      <c r="W58" s="112"/>
      <c r="X58" s="13"/>
      <c r="Y58" s="294"/>
      <c r="Z58" s="295"/>
      <c r="AA58" s="116">
        <f t="shared" si="26"/>
        <v>-378.2093256298358</v>
      </c>
      <c r="AB58" s="109">
        <f t="shared" si="27"/>
        <v>0.89494185399171222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2038</v>
      </c>
      <c r="G59" s="102">
        <f t="shared" si="28"/>
        <v>61140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3022.0509012974708</v>
      </c>
      <c r="N59" s="105">
        <f t="shared" si="22"/>
        <v>755.51272532436769</v>
      </c>
      <c r="O59" s="107">
        <f t="shared" si="23"/>
        <v>0</v>
      </c>
      <c r="P59" s="108">
        <f t="shared" si="24"/>
        <v>-69.487274675632307</v>
      </c>
      <c r="Q59" s="109">
        <f t="shared" si="25"/>
        <v>0.915773000393173</v>
      </c>
      <c r="R59" s="303"/>
      <c r="S59" s="46">
        <v>0.33541666666666675</v>
      </c>
      <c r="T59" s="47">
        <v>0.36350694444444454</v>
      </c>
      <c r="U59" s="110">
        <v>15</v>
      </c>
      <c r="V59" s="111">
        <v>40.462587823223288</v>
      </c>
      <c r="W59" s="112"/>
      <c r="X59" s="115"/>
      <c r="Y59" s="294"/>
      <c r="Z59" s="295"/>
      <c r="AA59" s="116">
        <f t="shared" si="26"/>
        <v>-277.94909870252923</v>
      </c>
      <c r="AB59" s="109">
        <f t="shared" si="27"/>
        <v>0.915773000393173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3014</v>
      </c>
      <c r="G60" s="102">
        <f t="shared" si="28"/>
        <v>82824.72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3221.6458765915909</v>
      </c>
      <c r="N60" s="105">
        <f t="shared" si="22"/>
        <v>644.32917531831822</v>
      </c>
      <c r="O60" s="107">
        <f t="shared" si="23"/>
        <v>0</v>
      </c>
      <c r="P60" s="108">
        <f t="shared" si="24"/>
        <v>-75.670824681681779</v>
      </c>
      <c r="Q60" s="109">
        <f t="shared" si="25"/>
        <v>0.89490163238655307</v>
      </c>
      <c r="R60" s="303"/>
      <c r="S60" s="46">
        <v>0.37361111111111123</v>
      </c>
      <c r="T60" s="47">
        <v>0.41258101851851864</v>
      </c>
      <c r="U60" s="110">
        <v>14.550000000000036</v>
      </c>
      <c r="V60" s="111">
        <v>56.132798863456571</v>
      </c>
      <c r="W60" s="112"/>
      <c r="X60" s="115"/>
      <c r="Y60" s="294"/>
      <c r="Z60" s="295"/>
      <c r="AA60" s="116">
        <f t="shared" si="26"/>
        <v>-378.35412340840912</v>
      </c>
      <c r="AB60" s="109">
        <f t="shared" si="27"/>
        <v>0.89490163238655307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2227</v>
      </c>
      <c r="G61" s="120">
        <f t="shared" si="28"/>
        <v>40486.86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03"/>
      <c r="S61" s="46">
        <v>0.42291666666666677</v>
      </c>
      <c r="T61" s="119">
        <v>0.45175925925925936</v>
      </c>
      <c r="U61" s="110">
        <v>14.883333333333315</v>
      </c>
      <c r="V61" s="111">
        <v>41.549976689075663</v>
      </c>
      <c r="W61" s="112"/>
      <c r="X61" s="49"/>
      <c r="Y61" s="294"/>
      <c r="Z61" s="295"/>
      <c r="AA61" s="116">
        <f t="shared" si="26"/>
        <v>-384.11371924712967</v>
      </c>
      <c r="AB61" s="109">
        <f t="shared" si="27"/>
        <v>0.89330174465357515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5723</v>
      </c>
      <c r="G62" s="120">
        <f t="shared" si="28"/>
        <v>95345.180000000008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3216.6273667940718</v>
      </c>
      <c r="N62" s="105">
        <f t="shared" si="22"/>
        <v>643.32547335881441</v>
      </c>
      <c r="O62" s="122">
        <f t="shared" si="23"/>
        <v>0</v>
      </c>
      <c r="P62" s="123">
        <f t="shared" si="24"/>
        <v>-76.674526641185594</v>
      </c>
      <c r="Q62" s="124">
        <f t="shared" si="25"/>
        <v>0.89350760188724221</v>
      </c>
      <c r="R62" s="303"/>
      <c r="S62" s="46">
        <v>0.46180555555555569</v>
      </c>
      <c r="T62" s="119">
        <v>0.53593750000000018</v>
      </c>
      <c r="U62" s="110">
        <v>15</v>
      </c>
      <c r="V62" s="111">
        <v>106.75156331279923</v>
      </c>
      <c r="W62" s="112"/>
      <c r="X62" s="115"/>
      <c r="Y62" s="294"/>
      <c r="Z62" s="295"/>
      <c r="AA62" s="116">
        <f t="shared" si="26"/>
        <v>-383.3726332059282</v>
      </c>
      <c r="AB62" s="109">
        <f t="shared" si="27"/>
        <v>0.89350760188724221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3191.0158010215087</v>
      </c>
      <c r="N72" s="137">
        <f>M72/L72</f>
        <v>770.24519335001924</v>
      </c>
      <c r="O72" s="138">
        <f>L72-I72</f>
        <v>0</v>
      </c>
      <c r="P72" s="139">
        <f>N72-K72</f>
        <v>-88.375496305153092</v>
      </c>
      <c r="Q72" s="140">
        <f>N72/K72</f>
        <v>0.8970727151466088</v>
      </c>
      <c r="R72" s="304"/>
      <c r="S72" s="141">
        <v>0.25</v>
      </c>
      <c r="T72" s="142">
        <v>0.53593750000000018</v>
      </c>
      <c r="U72" s="143"/>
      <c r="V72" s="165"/>
      <c r="W72" s="166"/>
      <c r="X72" s="137"/>
      <c r="Y72" s="290"/>
      <c r="Z72" s="291"/>
      <c r="AA72" s="167">
        <f>M72-J72</f>
        <v>-366.12705612134869</v>
      </c>
      <c r="AB72" s="140">
        <f>M72/J72</f>
        <v>0.8970727151466088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1681</v>
      </c>
      <c r="G73" s="147">
        <f t="shared" ref="G73:G75" si="33">E73*F73</f>
        <v>48026.17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3119.8189996522869</v>
      </c>
      <c r="N73" s="151">
        <f>M73/L73</f>
        <v>259.98491663769056</v>
      </c>
      <c r="O73" s="153">
        <f>L73-I73</f>
        <v>0</v>
      </c>
      <c r="P73" s="154">
        <f>N73-K73</f>
        <v>-40.01508336230944</v>
      </c>
      <c r="Q73" s="155">
        <f>N73/K73</f>
        <v>0.86661638879230185</v>
      </c>
      <c r="R73" s="302">
        <f>Q89</f>
        <v>0.8935153677802371</v>
      </c>
      <c r="S73" s="156">
        <v>0.70833333333333337</v>
      </c>
      <c r="T73" s="157">
        <v>0.73077546296296303</v>
      </c>
      <c r="U73" s="158"/>
      <c r="V73" s="159">
        <v>32.328798565314571</v>
      </c>
      <c r="W73" s="157"/>
      <c r="X73" s="168"/>
      <c r="Y73" s="305"/>
      <c r="Z73" s="306"/>
      <c r="AA73" s="114">
        <f>M73-J73</f>
        <v>-480.18100034771305</v>
      </c>
      <c r="AB73" s="155">
        <f>M73/J73</f>
        <v>0.86661638879230196</v>
      </c>
      <c r="AC73" s="307">
        <f>AB89</f>
        <v>0.89351536778023721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638</v>
      </c>
      <c r="G74" s="102">
        <f t="shared" si="33"/>
        <v>11298.980000000001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03"/>
      <c r="S74" s="46">
        <v>0.73402777777777783</v>
      </c>
      <c r="T74" s="47">
        <v>0.74216435185185192</v>
      </c>
      <c r="U74" s="110">
        <v>4.6833333333333194</v>
      </c>
      <c r="V74" s="111">
        <v>11.721720069579076</v>
      </c>
      <c r="W74" s="112"/>
      <c r="X74" s="13"/>
      <c r="Y74" s="294"/>
      <c r="Z74" s="295"/>
      <c r="AA74" s="116">
        <f>M74-J74</f>
        <v>-334.2676865875178</v>
      </c>
      <c r="AB74" s="109">
        <f>M74/J74</f>
        <v>0.90714786483680065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1293</v>
      </c>
      <c r="G75" s="102">
        <f t="shared" si="33"/>
        <v>24463.56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03"/>
      <c r="S75" s="46">
        <v>0.74583333333333335</v>
      </c>
      <c r="T75" s="47">
        <v>0.76232638888888893</v>
      </c>
      <c r="U75" s="110">
        <v>5.2833333333332533</v>
      </c>
      <c r="V75" s="111">
        <v>23.765363198275001</v>
      </c>
      <c r="W75" s="112"/>
      <c r="X75" s="13"/>
      <c r="Y75" s="294"/>
      <c r="Z75" s="295"/>
      <c r="AA75" s="116">
        <f>M75-J75</f>
        <v>-335.5853410382083</v>
      </c>
      <c r="AB75" s="109">
        <f>M75/J75</f>
        <v>0.9067818497116088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3216.6553240088538</v>
      </c>
      <c r="N89" s="137">
        <f t="shared" ref="N89:N94" si="37">M89/L89</f>
        <v>438.63481691029824</v>
      </c>
      <c r="O89" s="138">
        <f t="shared" ref="O89:O94" si="38">L89-I89</f>
        <v>0</v>
      </c>
      <c r="P89" s="139">
        <f t="shared" ref="P89:P94" si="39">N89-K89</f>
        <v>-52.274273998792694</v>
      </c>
      <c r="Q89" s="140">
        <f t="shared" ref="Q89:Q94" si="40">N89/K89</f>
        <v>0.8935153677802371</v>
      </c>
      <c r="R89" s="304"/>
      <c r="S89" s="141">
        <v>0.70833333333333337</v>
      </c>
      <c r="T89" s="142">
        <v>0.76232638888888893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-383.34467599114623</v>
      </c>
      <c r="AB89" s="140">
        <f t="shared" ref="AB89:AB94" si="42">M89/J89</f>
        <v>0.89351536778023721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585</v>
      </c>
      <c r="G90" s="147">
        <f t="shared" ref="G90:G94" si="43">E90*F90</f>
        <v>13612.949999999999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2741.4771411010993</v>
      </c>
      <c r="N90" s="151">
        <f t="shared" si="37"/>
        <v>548.29542822021983</v>
      </c>
      <c r="O90" s="153">
        <f t="shared" si="38"/>
        <v>0</v>
      </c>
      <c r="P90" s="154">
        <f t="shared" si="39"/>
        <v>-51.704571779780167</v>
      </c>
      <c r="Q90" s="155">
        <f t="shared" si="40"/>
        <v>0.91382571370036636</v>
      </c>
      <c r="R90" s="302">
        <f>Q106</f>
        <v>0.91369472171681554</v>
      </c>
      <c r="S90" s="156">
        <v>0.70833333333333337</v>
      </c>
      <c r="T90" s="157">
        <v>0.71722222222222221</v>
      </c>
      <c r="U90" s="158"/>
      <c r="V90" s="159">
        <v>12.803316676900058</v>
      </c>
      <c r="W90" s="160"/>
      <c r="X90" s="161"/>
      <c r="Y90" s="305"/>
      <c r="Z90" s="306"/>
      <c r="AA90" s="114">
        <f t="shared" si="41"/>
        <v>-258.52285889890072</v>
      </c>
      <c r="AB90" s="155">
        <f t="shared" si="42"/>
        <v>0.91382571370036647</v>
      </c>
      <c r="AC90" s="307">
        <f>AB106</f>
        <v>0.91369472171681554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1501</v>
      </c>
      <c r="G91" s="102">
        <f t="shared" si="43"/>
        <v>36834.54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2741.7099097226474</v>
      </c>
      <c r="N91" s="105">
        <f t="shared" si="37"/>
        <v>685.42747743066184</v>
      </c>
      <c r="O91" s="107">
        <f t="shared" si="38"/>
        <v>0</v>
      </c>
      <c r="P91" s="108">
        <f t="shared" si="39"/>
        <v>-64.572522569338162</v>
      </c>
      <c r="Q91" s="109">
        <f t="shared" si="40"/>
        <v>0.91390330324088243</v>
      </c>
      <c r="R91" s="303"/>
      <c r="S91" s="46">
        <v>0.72013888888888888</v>
      </c>
      <c r="T91" s="47">
        <v>0.74293981481481486</v>
      </c>
      <c r="U91" s="110">
        <v>5</v>
      </c>
      <c r="V91" s="111">
        <v>32.848114120545496</v>
      </c>
      <c r="W91" s="112"/>
      <c r="X91" s="115"/>
      <c r="Y91" s="294"/>
      <c r="Z91" s="295"/>
      <c r="AA91" s="116">
        <f t="shared" si="41"/>
        <v>-258.29009027735265</v>
      </c>
      <c r="AB91" s="109">
        <f t="shared" si="42"/>
        <v>0.91390330324088243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1555</v>
      </c>
      <c r="G92" s="102">
        <f t="shared" si="43"/>
        <v>37833.149999999994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2741.3237563503785</v>
      </c>
      <c r="N92" s="105">
        <f t="shared" si="37"/>
        <v>685.33093908759463</v>
      </c>
      <c r="O92" s="107">
        <f t="shared" si="38"/>
        <v>0</v>
      </c>
      <c r="P92" s="108">
        <f t="shared" si="39"/>
        <v>-64.669060912405371</v>
      </c>
      <c r="Q92" s="109">
        <f t="shared" si="40"/>
        <v>0.91377458545012613</v>
      </c>
      <c r="R92" s="303"/>
      <c r="S92" s="46">
        <v>0.74652777777777779</v>
      </c>
      <c r="T92" s="47">
        <v>0.77016203703703701</v>
      </c>
      <c r="U92" s="110">
        <v>5.1666666666666217</v>
      </c>
      <c r="V92" s="111">
        <v>34.03465197566215</v>
      </c>
      <c r="W92" s="112"/>
      <c r="X92" s="115"/>
      <c r="Y92" s="294"/>
      <c r="Z92" s="295"/>
      <c r="AA92" s="116">
        <f t="shared" si="41"/>
        <v>-258.67624364962148</v>
      </c>
      <c r="AB92" s="109">
        <f t="shared" si="42"/>
        <v>0.91377458545012613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1727</v>
      </c>
      <c r="G93" s="102">
        <f t="shared" si="43"/>
        <v>38477.560000000005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3012.9387743904617</v>
      </c>
      <c r="N93" s="105">
        <f t="shared" si="37"/>
        <v>602.58775487809237</v>
      </c>
      <c r="O93" s="107">
        <f t="shared" si="38"/>
        <v>0</v>
      </c>
      <c r="P93" s="108">
        <f t="shared" si="39"/>
        <v>-57.412245121907631</v>
      </c>
      <c r="Q93" s="109">
        <f t="shared" si="40"/>
        <v>0.91301174981529143</v>
      </c>
      <c r="R93" s="303"/>
      <c r="S93" s="46">
        <v>0.77361111111111114</v>
      </c>
      <c r="T93" s="47">
        <v>0.79748842592592595</v>
      </c>
      <c r="U93" s="110">
        <v>4.9666666666667503</v>
      </c>
      <c r="V93" s="111">
        <v>34.391671308011574</v>
      </c>
      <c r="W93" s="112"/>
      <c r="X93" s="115"/>
      <c r="Y93" s="294"/>
      <c r="Z93" s="295"/>
      <c r="AA93" s="116">
        <f t="shared" si="41"/>
        <v>-287.06122560953827</v>
      </c>
      <c r="AB93" s="109">
        <f t="shared" si="42"/>
        <v>0.91301174981529143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6077</v>
      </c>
      <c r="G94" s="102">
        <f t="shared" si="43"/>
        <v>108717.53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3016.1880772177346</v>
      </c>
      <c r="N94" s="105">
        <f t="shared" si="37"/>
        <v>754.04701930443366</v>
      </c>
      <c r="O94" s="107">
        <f t="shared" si="38"/>
        <v>0</v>
      </c>
      <c r="P94" s="108">
        <f t="shared" si="39"/>
        <v>-70.952980695566339</v>
      </c>
      <c r="Q94" s="109">
        <f t="shared" si="40"/>
        <v>0.9139963870356772</v>
      </c>
      <c r="R94" s="303"/>
      <c r="S94" s="46">
        <v>0.80138888888888893</v>
      </c>
      <c r="T94" s="47">
        <v>0.88533564814814825</v>
      </c>
      <c r="U94" s="110">
        <v>5.616666666666692</v>
      </c>
      <c r="V94" s="111">
        <v>120.8876869297692</v>
      </c>
      <c r="W94" s="112"/>
      <c r="X94" s="115"/>
      <c r="Y94" s="294"/>
      <c r="Z94" s="295"/>
      <c r="AA94" s="116">
        <f t="shared" si="41"/>
        <v>-283.81192278226536</v>
      </c>
      <c r="AB94" s="109">
        <f t="shared" si="42"/>
        <v>0.9139963870356772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2850.7275317564645</v>
      </c>
      <c r="N106" s="137">
        <f t="shared" ref="N106:N114" si="48">M106/L106</f>
        <v>647.89262085374185</v>
      </c>
      <c r="O106" s="138">
        <f t="shared" ref="O106:O114" si="49">L106-I106</f>
        <v>0</v>
      </c>
      <c r="P106" s="139">
        <f t="shared" ref="P106:P114" si="50">N106-K106</f>
        <v>-61.198288237167162</v>
      </c>
      <c r="Q106" s="140">
        <f t="shared" ref="Q106:Q114" si="51">N106/K106</f>
        <v>0.91369472171681554</v>
      </c>
      <c r="R106" s="304"/>
      <c r="S106" s="141">
        <v>0.70833333333333337</v>
      </c>
      <c r="T106" s="142">
        <v>0.88533564814814825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-269.27246824353551</v>
      </c>
      <c r="AB106" s="140">
        <f t="shared" ref="AB106:AB114" si="53">M106/J106</f>
        <v>0.91369472171681554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714</v>
      </c>
      <c r="G107" s="147">
        <f t="shared" ref="G107:G114" si="54">E107*F107</f>
        <v>12980.52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2743.3541168696356</v>
      </c>
      <c r="N107" s="151">
        <f t="shared" si="48"/>
        <v>914.45137228987858</v>
      </c>
      <c r="O107" s="153">
        <f t="shared" si="49"/>
        <v>0</v>
      </c>
      <c r="P107" s="154">
        <f t="shared" si="50"/>
        <v>-85.548627710121423</v>
      </c>
      <c r="Q107" s="155">
        <f t="shared" si="51"/>
        <v>0.91445137228987861</v>
      </c>
      <c r="R107" s="302">
        <f>Q123</f>
        <v>0.90389084583943924</v>
      </c>
      <c r="S107" s="156">
        <v>0.73124999999999996</v>
      </c>
      <c r="T107" s="157">
        <v>0.74208333333333332</v>
      </c>
      <c r="U107" s="158"/>
      <c r="V107" s="159">
        <v>15.615920575679645</v>
      </c>
      <c r="W107" s="160"/>
      <c r="X107" s="161"/>
      <c r="Y107" s="305"/>
      <c r="Z107" s="306"/>
      <c r="AA107" s="114">
        <f t="shared" si="52"/>
        <v>-256.64588313036438</v>
      </c>
      <c r="AB107" s="155">
        <f t="shared" si="53"/>
        <v>0.91445137228987849</v>
      </c>
      <c r="AC107" s="307">
        <f>AB123</f>
        <v>0.90389084583943924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449</v>
      </c>
      <c r="G108" s="102">
        <f t="shared" si="54"/>
        <v>8162.82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3220.4846169944904</v>
      </c>
      <c r="N108" s="105">
        <f t="shared" si="48"/>
        <v>1073.4948723314967</v>
      </c>
      <c r="O108" s="107">
        <f t="shared" si="49"/>
        <v>0</v>
      </c>
      <c r="P108" s="108">
        <f t="shared" si="50"/>
        <v>-126.50512766850329</v>
      </c>
      <c r="Q108" s="109">
        <f t="shared" si="51"/>
        <v>0.89457906027624723</v>
      </c>
      <c r="R108" s="303"/>
      <c r="S108" s="46">
        <v>0.75208333333333321</v>
      </c>
      <c r="T108" s="47">
        <v>0.75788194444444434</v>
      </c>
      <c r="U108" s="110">
        <v>15</v>
      </c>
      <c r="V108" s="111">
        <v>8.3652006464609947</v>
      </c>
      <c r="W108" s="112"/>
      <c r="X108" s="115"/>
      <c r="Y108" s="294"/>
      <c r="Z108" s="295"/>
      <c r="AA108" s="116">
        <f t="shared" si="52"/>
        <v>-379.51538300550965</v>
      </c>
      <c r="AB108" s="109">
        <f t="shared" si="53"/>
        <v>0.89457906027624734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2472</v>
      </c>
      <c r="G109" s="102">
        <f t="shared" si="54"/>
        <v>34682.159999999996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2745.4401003867824</v>
      </c>
      <c r="N109" s="105">
        <f t="shared" si="48"/>
        <v>915.14670012892748</v>
      </c>
      <c r="O109" s="107">
        <f t="shared" si="49"/>
        <v>0</v>
      </c>
      <c r="P109" s="108">
        <f t="shared" si="50"/>
        <v>-84.853299871072522</v>
      </c>
      <c r="Q109" s="109">
        <f t="shared" si="51"/>
        <v>0.91514670012892751</v>
      </c>
      <c r="R109" s="303"/>
      <c r="S109" s="46">
        <v>0.76805555555555538</v>
      </c>
      <c r="T109" s="47">
        <v>0.8055671296296294</v>
      </c>
      <c r="U109" s="110">
        <v>14.649999999999892</v>
      </c>
      <c r="V109" s="111">
        <v>54.024125304756936</v>
      </c>
      <c r="W109" s="112"/>
      <c r="X109" s="115"/>
      <c r="Y109" s="294"/>
      <c r="Z109" s="295"/>
      <c r="AA109" s="116">
        <f t="shared" si="52"/>
        <v>-254.55989961321757</v>
      </c>
      <c r="AB109" s="109">
        <f t="shared" si="53"/>
        <v>0.91514670012892751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3084</v>
      </c>
      <c r="G110" s="102">
        <f t="shared" si="54"/>
        <v>44039.519999999997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3222.0803308296872</v>
      </c>
      <c r="N110" s="105">
        <f t="shared" si="48"/>
        <v>1074.0267769432292</v>
      </c>
      <c r="O110" s="107">
        <f t="shared" si="49"/>
        <v>0</v>
      </c>
      <c r="P110" s="108">
        <f t="shared" si="50"/>
        <v>-125.97322305677085</v>
      </c>
      <c r="Q110" s="109">
        <f t="shared" si="51"/>
        <v>0.89502231411935762</v>
      </c>
      <c r="R110" s="303"/>
      <c r="S110" s="46">
        <v>0.81597222222222199</v>
      </c>
      <c r="T110" s="47">
        <v>0.85584490740740715</v>
      </c>
      <c r="U110" s="110">
        <v>14.983333333333331</v>
      </c>
      <c r="V110" s="111">
        <v>57.428735785849298</v>
      </c>
      <c r="W110" s="112"/>
      <c r="X110" s="115"/>
      <c r="Y110" s="294"/>
      <c r="Z110" s="295"/>
      <c r="AA110" s="116">
        <f t="shared" si="52"/>
        <v>-377.91966917031277</v>
      </c>
      <c r="AB110" s="109">
        <f t="shared" si="53"/>
        <v>0.89502231411935751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1533</v>
      </c>
      <c r="G111" s="102">
        <f t="shared" si="54"/>
        <v>27869.94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2743.3541168696356</v>
      </c>
      <c r="N111" s="105">
        <f t="shared" si="48"/>
        <v>914.45137228987858</v>
      </c>
      <c r="O111" s="107">
        <f t="shared" si="49"/>
        <v>0</v>
      </c>
      <c r="P111" s="108">
        <f t="shared" si="50"/>
        <v>-85.548627710121423</v>
      </c>
      <c r="Q111" s="109">
        <f t="shared" si="51"/>
        <v>0.91445137228987861</v>
      </c>
      <c r="R111" s="303"/>
      <c r="S111" s="46">
        <v>0.86597222222222192</v>
      </c>
      <c r="T111" s="47">
        <v>0.88924768518518493</v>
      </c>
      <c r="U111" s="110">
        <v>14.583333333333268</v>
      </c>
      <c r="V111" s="111">
        <v>33.528300059547469</v>
      </c>
      <c r="W111" s="112"/>
      <c r="X111" s="115"/>
      <c r="Y111" s="294"/>
      <c r="Z111" s="295"/>
      <c r="AA111" s="116">
        <f t="shared" si="52"/>
        <v>-256.64588313036438</v>
      </c>
      <c r="AB111" s="109">
        <f t="shared" si="53"/>
        <v>0.91445137228987849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940</v>
      </c>
      <c r="G112" s="120">
        <f t="shared" si="54"/>
        <v>17089.2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3220.4846169944908</v>
      </c>
      <c r="N112" s="105">
        <f t="shared" si="48"/>
        <v>1073.4948723314969</v>
      </c>
      <c r="O112" s="107">
        <f t="shared" si="49"/>
        <v>0</v>
      </c>
      <c r="P112" s="108">
        <f t="shared" si="50"/>
        <v>-126.50512766850306</v>
      </c>
      <c r="Q112" s="109">
        <f t="shared" si="51"/>
        <v>0.89457906027624745</v>
      </c>
      <c r="R112" s="303"/>
      <c r="S112" s="46">
        <v>0.89930555555555525</v>
      </c>
      <c r="T112" s="119">
        <v>0.91145833333333304</v>
      </c>
      <c r="U112" s="110">
        <v>15</v>
      </c>
      <c r="V112" s="111">
        <v>17.51289222198961</v>
      </c>
      <c r="W112" s="112"/>
      <c r="X112" s="115"/>
      <c r="Y112" s="294"/>
      <c r="Z112" s="295"/>
      <c r="AA112" s="116">
        <f t="shared" si="52"/>
        <v>-379.51538300550919</v>
      </c>
      <c r="AB112" s="109">
        <f t="shared" si="53"/>
        <v>0.89457906027624745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6293</v>
      </c>
      <c r="G113" s="120">
        <f t="shared" si="54"/>
        <v>88290.79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2745.4401003867824</v>
      </c>
      <c r="N113" s="105">
        <f t="shared" si="48"/>
        <v>915.14670012892748</v>
      </c>
      <c r="O113" s="122">
        <f t="shared" si="49"/>
        <v>0</v>
      </c>
      <c r="P113" s="123">
        <f t="shared" si="50"/>
        <v>-84.853299871072522</v>
      </c>
      <c r="Q113" s="124">
        <f t="shared" si="51"/>
        <v>0.91514670012892751</v>
      </c>
      <c r="R113" s="303"/>
      <c r="S113" s="46">
        <v>0.92152777777777739</v>
      </c>
      <c r="T113" s="119">
        <v>1.0170254629629625</v>
      </c>
      <c r="U113" s="110">
        <v>15</v>
      </c>
      <c r="V113" s="111">
        <v>137.52986267914054</v>
      </c>
      <c r="W113" s="112"/>
      <c r="X113" s="115"/>
      <c r="Y113" s="294"/>
      <c r="Z113" s="295"/>
      <c r="AA113" s="116">
        <f t="shared" si="52"/>
        <v>-254.55989961321757</v>
      </c>
      <c r="AB113" s="109">
        <f t="shared" si="53"/>
        <v>0.91514670012892751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8163</v>
      </c>
      <c r="G114" s="120">
        <f t="shared" si="54"/>
        <v>116567.64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3222.0803308296877</v>
      </c>
      <c r="N114" s="105">
        <f t="shared" si="48"/>
        <v>1074.0267769432292</v>
      </c>
      <c r="O114" s="122">
        <f t="shared" si="49"/>
        <v>0</v>
      </c>
      <c r="P114" s="123">
        <f t="shared" si="50"/>
        <v>-125.97322305677085</v>
      </c>
      <c r="Q114" s="124">
        <f t="shared" si="51"/>
        <v>0.89502231411935762</v>
      </c>
      <c r="R114" s="303"/>
      <c r="S114" s="46">
        <v>1.0270833333333329</v>
      </c>
      <c r="T114" s="119">
        <v>1.1326388888888885</v>
      </c>
      <c r="U114" s="110">
        <v>15</v>
      </c>
      <c r="V114" s="111">
        <v>152.00738333978202</v>
      </c>
      <c r="W114" s="112"/>
      <c r="X114" s="115"/>
      <c r="Y114" s="294"/>
      <c r="Z114" s="295"/>
      <c r="AA114" s="116">
        <f t="shared" si="52"/>
        <v>-377.91966917031232</v>
      </c>
      <c r="AB114" s="109">
        <f t="shared" si="53"/>
        <v>0.89502231411935773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2982.8397912701494</v>
      </c>
      <c r="N123" s="137">
        <f t="shared" ref="N123:N135" si="59">M123/L123</f>
        <v>994.27993042338312</v>
      </c>
      <c r="O123" s="138">
        <f t="shared" ref="O123:O135" si="60">L123-I123</f>
        <v>0</v>
      </c>
      <c r="P123" s="139">
        <f t="shared" ref="P123:P135" si="61">N123-K123</f>
        <v>-105.72006957661688</v>
      </c>
      <c r="Q123" s="140">
        <f t="shared" ref="Q123:Q135" si="62">N123/K123</f>
        <v>0.90389084583943924</v>
      </c>
      <c r="R123" s="304"/>
      <c r="S123" s="141">
        <v>0.73124999999999996</v>
      </c>
      <c r="T123" s="142">
        <v>1.1326388888888885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-317.16020872985064</v>
      </c>
      <c r="AB123" s="140">
        <f t="shared" ref="AB123:AB135" si="64">M123/J123</f>
        <v>0.90389084583943924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550</v>
      </c>
      <c r="G124" s="147">
        <f t="shared" ref="G124:G135" si="65">E124*F124</f>
        <v>13766.5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3218.5087436999593</v>
      </c>
      <c r="N124" s="151">
        <f t="shared" si="59"/>
        <v>643.7017487399919</v>
      </c>
      <c r="O124" s="153">
        <f t="shared" si="60"/>
        <v>0</v>
      </c>
      <c r="P124" s="154">
        <f t="shared" si="61"/>
        <v>-76.298251260008101</v>
      </c>
      <c r="Q124" s="155">
        <f t="shared" si="62"/>
        <v>0.89403020658332211</v>
      </c>
      <c r="R124" s="302">
        <f>Q140</f>
        <v>0.8942915321562479</v>
      </c>
      <c r="S124" s="156">
        <v>0.74097222222222225</v>
      </c>
      <c r="T124" s="157">
        <v>0.74809027777777781</v>
      </c>
      <c r="U124" s="158"/>
      <c r="V124" s="159">
        <v>10.25319569648383</v>
      </c>
      <c r="W124" s="157"/>
      <c r="X124" s="168"/>
      <c r="Y124" s="305"/>
      <c r="Z124" s="306"/>
      <c r="AA124" s="170">
        <f t="shared" si="63"/>
        <v>-381.49125630004073</v>
      </c>
      <c r="AB124" s="155">
        <f t="shared" si="64"/>
        <v>0.894030206583322</v>
      </c>
      <c r="AC124" s="307">
        <f>AB140</f>
        <v>0.89429153215624779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510</v>
      </c>
      <c r="G125" s="102">
        <f t="shared" si="65"/>
        <v>8517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3221.9638854278305</v>
      </c>
      <c r="N125" s="105">
        <f t="shared" si="59"/>
        <v>1073.9879618092768</v>
      </c>
      <c r="O125" s="107">
        <f t="shared" si="60"/>
        <v>0</v>
      </c>
      <c r="P125" s="108">
        <f t="shared" si="61"/>
        <v>-126.01203819072316</v>
      </c>
      <c r="Q125" s="109">
        <f t="shared" si="62"/>
        <v>0.89498996817439735</v>
      </c>
      <c r="R125" s="303"/>
      <c r="S125" s="46">
        <v>0.7583333333333333</v>
      </c>
      <c r="T125" s="47">
        <v>0.76491898148148141</v>
      </c>
      <c r="U125" s="110">
        <v>14.749999999999908</v>
      </c>
      <c r="V125" s="111">
        <v>9.4973131568595335</v>
      </c>
      <c r="W125" s="112"/>
      <c r="X125" s="13"/>
      <c r="Y125" s="294"/>
      <c r="Z125" s="295"/>
      <c r="AA125" s="171">
        <f t="shared" si="63"/>
        <v>-378.03611457216948</v>
      </c>
      <c r="AB125" s="109">
        <f t="shared" si="64"/>
        <v>0.89498996817439735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762</v>
      </c>
      <c r="G126" s="102">
        <f t="shared" si="65"/>
        <v>22860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3216.3600309830331</v>
      </c>
      <c r="N126" s="105">
        <f t="shared" si="59"/>
        <v>804.09000774575827</v>
      </c>
      <c r="O126" s="107">
        <f t="shared" si="60"/>
        <v>0</v>
      </c>
      <c r="P126" s="108">
        <f t="shared" si="61"/>
        <v>-95.909992254241729</v>
      </c>
      <c r="Q126" s="109">
        <f t="shared" si="62"/>
        <v>0.89343334193973145</v>
      </c>
      <c r="R126" s="303"/>
      <c r="S126" s="46">
        <v>0.77499999999999991</v>
      </c>
      <c r="T126" s="47">
        <v>0.78486111111111101</v>
      </c>
      <c r="U126" s="110">
        <v>14.516666666666644</v>
      </c>
      <c r="V126" s="111">
        <v>14.214826561573194</v>
      </c>
      <c r="W126" s="112"/>
      <c r="X126" s="13"/>
      <c r="Y126" s="294"/>
      <c r="Z126" s="295"/>
      <c r="AA126" s="171">
        <f t="shared" si="63"/>
        <v>-383.63996901696692</v>
      </c>
      <c r="AB126" s="109">
        <f t="shared" si="64"/>
        <v>0.89343334193973145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767</v>
      </c>
      <c r="G127" s="102">
        <f t="shared" si="65"/>
        <v>19036.939999999999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3220.5931506730572</v>
      </c>
      <c r="N127" s="105">
        <f t="shared" si="59"/>
        <v>644.11863013461141</v>
      </c>
      <c r="O127" s="107">
        <f t="shared" si="60"/>
        <v>0</v>
      </c>
      <c r="P127" s="108">
        <f t="shared" si="61"/>
        <v>-75.881369865388592</v>
      </c>
      <c r="Q127" s="109">
        <f t="shared" si="62"/>
        <v>0.89460920852029358</v>
      </c>
      <c r="R127" s="303"/>
      <c r="S127" s="46">
        <v>0.79513888888888873</v>
      </c>
      <c r="T127" s="47">
        <v>0.80505787037037024</v>
      </c>
      <c r="U127" s="110">
        <v>14.799999999999915</v>
      </c>
      <c r="V127" s="111">
        <v>14.289293259653888</v>
      </c>
      <c r="W127" s="112"/>
      <c r="X127" s="13"/>
      <c r="Y127" s="294"/>
      <c r="Z127" s="295"/>
      <c r="AA127" s="171">
        <f t="shared" si="63"/>
        <v>-379.40684932694285</v>
      </c>
      <c r="AB127" s="109">
        <f t="shared" si="64"/>
        <v>0.89460920852029369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1134</v>
      </c>
      <c r="G128" s="102">
        <f t="shared" si="65"/>
        <v>20616.12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3218.603411439085</v>
      </c>
      <c r="N128" s="105">
        <f t="shared" si="59"/>
        <v>1072.8678038130283</v>
      </c>
      <c r="O128" s="107">
        <f t="shared" si="60"/>
        <v>0</v>
      </c>
      <c r="P128" s="108">
        <f t="shared" si="61"/>
        <v>-127.13219618697167</v>
      </c>
      <c r="Q128" s="109">
        <f t="shared" si="62"/>
        <v>0.89405650317752361</v>
      </c>
      <c r="R128" s="303"/>
      <c r="S128" s="46">
        <v>0.81527777777777755</v>
      </c>
      <c r="T128" s="47">
        <v>0.82995370370370347</v>
      </c>
      <c r="U128" s="110">
        <v>14.716666666666516</v>
      </c>
      <c r="V128" s="111">
        <v>21.139603518153955</v>
      </c>
      <c r="W128" s="112"/>
      <c r="X128" s="115"/>
      <c r="Y128" s="294"/>
      <c r="Z128" s="295"/>
      <c r="AA128" s="171">
        <f t="shared" si="63"/>
        <v>-381.39658856091501</v>
      </c>
      <c r="AB128" s="109">
        <f t="shared" si="64"/>
        <v>0.89405650317752361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2553</v>
      </c>
      <c r="G129" s="120">
        <f t="shared" si="65"/>
        <v>42532.98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3220.6678723519899</v>
      </c>
      <c r="N129" s="105">
        <f t="shared" si="59"/>
        <v>644.133574470398</v>
      </c>
      <c r="O129" s="107">
        <f t="shared" si="60"/>
        <v>0</v>
      </c>
      <c r="P129" s="108">
        <f t="shared" si="61"/>
        <v>-75.866425529601997</v>
      </c>
      <c r="Q129" s="109">
        <f t="shared" si="62"/>
        <v>0.89462996454221944</v>
      </c>
      <c r="R129" s="303"/>
      <c r="S129" s="46">
        <v>0.84027777777777746</v>
      </c>
      <c r="T129" s="119">
        <v>0.87329861111111073</v>
      </c>
      <c r="U129" s="110">
        <v>14.866666666666539</v>
      </c>
      <c r="V129" s="111">
        <v>47.56156364801928</v>
      </c>
      <c r="W129" s="112"/>
      <c r="X129" s="49"/>
      <c r="Y129" s="294"/>
      <c r="Z129" s="295"/>
      <c r="AA129" s="171">
        <f t="shared" si="63"/>
        <v>-379.3321276480101</v>
      </c>
      <c r="AB129" s="109">
        <f t="shared" si="64"/>
        <v>0.89462996454221944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1134</v>
      </c>
      <c r="G130" s="120">
        <f t="shared" si="65"/>
        <v>28384.02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3218.5087436999588</v>
      </c>
      <c r="N130" s="105">
        <f t="shared" si="59"/>
        <v>643.70174873999179</v>
      </c>
      <c r="O130" s="122">
        <f t="shared" si="60"/>
        <v>0</v>
      </c>
      <c r="P130" s="123">
        <f t="shared" si="61"/>
        <v>-76.298251260008215</v>
      </c>
      <c r="Q130" s="124">
        <f t="shared" si="62"/>
        <v>0.89403020658332188</v>
      </c>
      <c r="R130" s="303"/>
      <c r="S130" s="46">
        <v>0.88333333333333297</v>
      </c>
      <c r="T130" s="119">
        <v>0.8980092592592589</v>
      </c>
      <c r="U130" s="110">
        <v>15</v>
      </c>
      <c r="V130" s="111">
        <v>21.140225308750299</v>
      </c>
      <c r="W130" s="112"/>
      <c r="X130" s="115"/>
      <c r="Y130" s="294"/>
      <c r="Z130" s="295"/>
      <c r="AA130" s="171">
        <f t="shared" si="63"/>
        <v>-381.49125630004119</v>
      </c>
      <c r="AB130" s="109">
        <f t="shared" si="64"/>
        <v>0.89403020658332188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1078</v>
      </c>
      <c r="G131" s="120">
        <f t="shared" si="65"/>
        <v>18002.599999999999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3221.9638854278305</v>
      </c>
      <c r="N131" s="105">
        <f t="shared" si="59"/>
        <v>1073.9879618092768</v>
      </c>
      <c r="O131" s="122">
        <f t="shared" si="60"/>
        <v>0</v>
      </c>
      <c r="P131" s="123">
        <f t="shared" si="61"/>
        <v>-126.01203819072316</v>
      </c>
      <c r="Q131" s="124">
        <f t="shared" si="62"/>
        <v>0.89498996817439735</v>
      </c>
      <c r="R131" s="303"/>
      <c r="S131" s="46">
        <v>0.90833333333333288</v>
      </c>
      <c r="T131" s="119">
        <v>0.9222685185185181</v>
      </c>
      <c r="U131" s="110">
        <v>14.866666666666539</v>
      </c>
      <c r="V131" s="111">
        <v>20.074712908028584</v>
      </c>
      <c r="W131" s="112"/>
      <c r="X131" s="115"/>
      <c r="Y131" s="294"/>
      <c r="Z131" s="295"/>
      <c r="AA131" s="171">
        <f t="shared" si="63"/>
        <v>-378.03611457216948</v>
      </c>
      <c r="AB131" s="109">
        <f t="shared" si="64"/>
        <v>0.89498996817439735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3216.3600309830331</v>
      </c>
      <c r="N132" s="105">
        <f t="shared" si="59"/>
        <v>804.09000774575827</v>
      </c>
      <c r="O132" s="122">
        <f t="shared" si="60"/>
        <v>0</v>
      </c>
      <c r="P132" s="123">
        <f t="shared" si="61"/>
        <v>-95.909992254241729</v>
      </c>
      <c r="Q132" s="124">
        <f t="shared" si="62"/>
        <v>0.89343334193973145</v>
      </c>
      <c r="R132" s="303"/>
      <c r="S132" s="46">
        <v>0.93263888888888835</v>
      </c>
      <c r="T132" s="119">
        <v>0.95615740740740685</v>
      </c>
      <c r="U132" s="110">
        <v>14.933333333333163</v>
      </c>
      <c r="V132" s="111">
        <v>33.876804508946087</v>
      </c>
      <c r="W132" s="125"/>
      <c r="X132" s="126"/>
      <c r="Y132" s="294"/>
      <c r="Z132" s="295"/>
      <c r="AA132" s="171">
        <f t="shared" si="63"/>
        <v>-383.63996901696692</v>
      </c>
      <c r="AB132" s="109">
        <f t="shared" si="64"/>
        <v>0.89343334193973145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1751</v>
      </c>
      <c r="G133" s="120">
        <f t="shared" si="65"/>
        <v>43459.82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3220.5931506730572</v>
      </c>
      <c r="N133" s="105">
        <f t="shared" si="59"/>
        <v>644.11863013461141</v>
      </c>
      <c r="O133" s="122">
        <f t="shared" si="60"/>
        <v>0</v>
      </c>
      <c r="P133" s="123">
        <f t="shared" si="61"/>
        <v>-75.881369865388592</v>
      </c>
      <c r="Q133" s="124">
        <f t="shared" si="62"/>
        <v>0.89460920852029358</v>
      </c>
      <c r="R133" s="303"/>
      <c r="S133" s="46">
        <v>0.96597222222222168</v>
      </c>
      <c r="T133" s="119">
        <v>0.98862268518518459</v>
      </c>
      <c r="U133" s="110">
        <v>15</v>
      </c>
      <c r="V133" s="111">
        <v>32.621320075168136</v>
      </c>
      <c r="W133" s="125"/>
      <c r="X133" s="126"/>
      <c r="Y133" s="294"/>
      <c r="Z133" s="295"/>
      <c r="AA133" s="171">
        <f t="shared" si="63"/>
        <v>-379.40684932694285</v>
      </c>
      <c r="AB133" s="109">
        <f t="shared" si="64"/>
        <v>0.89460920852029369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2810</v>
      </c>
      <c r="G134" s="120">
        <f t="shared" si="65"/>
        <v>51085.799999999996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3218.6034114390845</v>
      </c>
      <c r="N134" s="105">
        <f t="shared" si="59"/>
        <v>1072.8678038130281</v>
      </c>
      <c r="O134" s="122">
        <f t="shared" si="60"/>
        <v>0</v>
      </c>
      <c r="P134" s="123">
        <f t="shared" si="61"/>
        <v>-127.1321961869719</v>
      </c>
      <c r="Q134" s="124">
        <f t="shared" si="62"/>
        <v>0.89405650317752339</v>
      </c>
      <c r="R134" s="303"/>
      <c r="S134" s="46">
        <v>0.99861111111111056</v>
      </c>
      <c r="T134" s="119">
        <v>1.0349768518518514</v>
      </c>
      <c r="U134" s="110">
        <v>15</v>
      </c>
      <c r="V134" s="111">
        <v>52.382968153450278</v>
      </c>
      <c r="W134" s="125"/>
      <c r="X134" s="126"/>
      <c r="Y134" s="294"/>
      <c r="Z134" s="295"/>
      <c r="AA134" s="171">
        <f t="shared" si="63"/>
        <v>-381.39658856091546</v>
      </c>
      <c r="AB134" s="109">
        <f t="shared" si="64"/>
        <v>0.8940565031775235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6557</v>
      </c>
      <c r="G135" s="120">
        <f t="shared" si="65"/>
        <v>109239.62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3220.6678723519904</v>
      </c>
      <c r="N135" s="105">
        <f t="shared" si="59"/>
        <v>644.13357447039812</v>
      </c>
      <c r="O135" s="122">
        <f t="shared" si="60"/>
        <v>0</v>
      </c>
      <c r="P135" s="123">
        <f t="shared" si="61"/>
        <v>-75.866425529601884</v>
      </c>
      <c r="Q135" s="124">
        <f t="shared" si="62"/>
        <v>0.89462996454221966</v>
      </c>
      <c r="R135" s="303"/>
      <c r="S135" s="46">
        <v>1.0451388888888884</v>
      </c>
      <c r="T135" s="119">
        <v>1.1299652777777773</v>
      </c>
      <c r="U135" s="110">
        <v>14.633333333333276</v>
      </c>
      <c r="V135" s="111">
        <v>122.15478763809729</v>
      </c>
      <c r="W135" s="125"/>
      <c r="X135" s="126"/>
      <c r="Y135" s="294"/>
      <c r="Z135" s="295"/>
      <c r="AA135" s="171">
        <f t="shared" si="63"/>
        <v>-379.33212764800965</v>
      </c>
      <c r="AB135" s="109">
        <f t="shared" si="64"/>
        <v>0.89462996454221955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3219.449515762492</v>
      </c>
      <c r="N140" s="137">
        <f>M140/L140</f>
        <v>772.66788378299805</v>
      </c>
      <c r="O140" s="138">
        <f>L140-I140</f>
        <v>0</v>
      </c>
      <c r="P140" s="139">
        <f>N140-K140</f>
        <v>-91.33211621700184</v>
      </c>
      <c r="Q140" s="140">
        <f>N140/K140</f>
        <v>0.8942915321562479</v>
      </c>
      <c r="R140" s="304"/>
      <c r="S140" s="141">
        <v>0.74097222222222225</v>
      </c>
      <c r="T140" s="142">
        <v>1.1299652777777773</v>
      </c>
      <c r="U140" s="143"/>
      <c r="V140" s="165"/>
      <c r="W140" s="166"/>
      <c r="X140" s="137"/>
      <c r="Y140" s="290"/>
      <c r="Z140" s="291"/>
      <c r="AA140" s="173">
        <f>M140-J140</f>
        <v>-380.55048423750804</v>
      </c>
      <c r="AB140" s="140">
        <f>M140/J140</f>
        <v>0.89429153215624779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9E6133FA-6DB4-4A8B-87C7-4627DBFA2C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65F7-264F-4EB5-B22F-95D600C9CE0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7" sqref="N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98571</v>
      </c>
      <c r="E1" s="87" t="s">
        <v>3</v>
      </c>
      <c r="F1" s="88">
        <f>SUM(G5:G140)</f>
        <v>4420974.209999999</v>
      </c>
      <c r="G1" s="89" t="s">
        <v>84</v>
      </c>
      <c r="H1" s="90">
        <f>L21+L38+L55+L72+L89+L106+L123+L140</f>
        <v>137.24285714285716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46243</v>
      </c>
      <c r="B2" s="348"/>
      <c r="C2" s="91" t="s">
        <v>40</v>
      </c>
      <c r="D2" s="92">
        <f>AVERAGE(N21,N38,N55,N72,N89,N106,N123,N140)</f>
        <v>201.09368571646215</v>
      </c>
      <c r="E2" s="92" t="s">
        <v>91</v>
      </c>
      <c r="F2" s="93">
        <f>F1/D1</f>
        <v>44.850658002860875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55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3453</v>
      </c>
      <c r="G5" s="147">
        <f t="shared" ref="G5:G8" si="0">E5*F5</f>
        <v>68024.099999999991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1082.9672881768488</v>
      </c>
      <c r="N5" s="151">
        <f>M5/L5</f>
        <v>83.305176013603756</v>
      </c>
      <c r="O5" s="153">
        <f>L5-I5</f>
        <v>0</v>
      </c>
      <c r="P5" s="154">
        <f>N5-K5</f>
        <v>-9.0025162940885508</v>
      </c>
      <c r="Q5" s="155">
        <f>N5/K5</f>
        <v>0.902472740147374</v>
      </c>
      <c r="R5" s="302">
        <f>Q21</f>
        <v>0.90200751170928017</v>
      </c>
      <c r="S5" s="156">
        <v>0.20833333333333334</v>
      </c>
      <c r="T5" s="157">
        <v>0.3411805555555556</v>
      </c>
      <c r="U5" s="158"/>
      <c r="V5" s="159">
        <v>191.30771747388872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-117.0327118231512</v>
      </c>
      <c r="AF5" s="131">
        <f>M5/J5</f>
        <v>0.902472740147374</v>
      </c>
      <c r="AG5" s="381">
        <f>AF21</f>
        <v>0.90200751170928029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4553</v>
      </c>
      <c r="G6" s="102">
        <f t="shared" si="0"/>
        <v>256925.79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1804.5548219448356</v>
      </c>
      <c r="N6" s="105">
        <f>M6/L6</f>
        <v>75.189784247701482</v>
      </c>
      <c r="O6" s="107">
        <f>L6-I6</f>
        <v>0</v>
      </c>
      <c r="P6" s="108">
        <f>N6-K6</f>
        <v>-8.1435490856318467</v>
      </c>
      <c r="Q6" s="109">
        <f>N6/K6</f>
        <v>0.90227741097241787</v>
      </c>
      <c r="R6" s="303"/>
      <c r="S6" s="46">
        <v>0.34444444444444444</v>
      </c>
      <c r="T6" s="47">
        <v>0.44957175925925924</v>
      </c>
      <c r="U6" s="110">
        <v>4.6999999999999353</v>
      </c>
      <c r="V6" s="111">
        <v>151.38359703895489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-195.44517805516443</v>
      </c>
      <c r="AF6" s="109">
        <f>M6/J6</f>
        <v>0.90227741097241776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1001</v>
      </c>
      <c r="G7" s="102">
        <f t="shared" si="0"/>
        <v>77427.349999999991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03"/>
      <c r="S7" s="46">
        <v>0.45277777777777778</v>
      </c>
      <c r="T7" s="47">
        <v>0.47590277777777779</v>
      </c>
      <c r="U7" s="110">
        <v>4.6166666666666956</v>
      </c>
      <c r="V7" s="111">
        <v>33.310748948013845</v>
      </c>
      <c r="W7" s="112">
        <v>0.47590277777777779</v>
      </c>
      <c r="X7" s="115">
        <v>0.51527777777777772</v>
      </c>
      <c r="Y7" s="12"/>
      <c r="Z7" s="197"/>
      <c r="AA7" s="294"/>
      <c r="AB7" s="295"/>
      <c r="AC7" s="12">
        <v>1</v>
      </c>
      <c r="AD7" s="197"/>
      <c r="AE7" s="116">
        <f>M7-J7</f>
        <v>-196.97839596065046</v>
      </c>
      <c r="AF7" s="109">
        <f>M7/J7</f>
        <v>0.90151080201967482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5733</v>
      </c>
      <c r="G8" s="102">
        <f t="shared" si="0"/>
        <v>341228.16000000003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1803.9103701457846</v>
      </c>
      <c r="N8" s="105">
        <f>M8/L8</f>
        <v>75.16293208940769</v>
      </c>
      <c r="O8" s="107">
        <f>L8-I8</f>
        <v>0</v>
      </c>
      <c r="P8" s="108">
        <f>N8-K8</f>
        <v>-8.1704012439256388</v>
      </c>
      <c r="Q8" s="109">
        <f>N8/K8</f>
        <v>0.9019551850728923</v>
      </c>
      <c r="R8" s="303"/>
      <c r="S8" s="46">
        <v>0.51527777777777772</v>
      </c>
      <c r="T8" s="47">
        <v>0.64769675925925918</v>
      </c>
      <c r="U8" s="110">
        <v>56.69999999999991</v>
      </c>
      <c r="V8" s="111">
        <v>190.68574896667454</v>
      </c>
      <c r="W8" s="112"/>
      <c r="X8" s="115"/>
      <c r="Y8" s="12"/>
      <c r="Z8" s="197"/>
      <c r="AA8" s="294"/>
      <c r="AB8" s="295"/>
      <c r="AC8" s="12">
        <v>5</v>
      </c>
      <c r="AD8" s="197"/>
      <c r="AE8" s="116">
        <f>M8-J8</f>
        <v>-196.08962985421545</v>
      </c>
      <c r="AF8" s="109">
        <f>M8/J8</f>
        <v>0.9019551850728923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1623.6135210767045</v>
      </c>
      <c r="N21" s="137">
        <f t="shared" ref="N21:N27" si="5">M21/L21</f>
        <v>75.51690795705602</v>
      </c>
      <c r="O21" s="138">
        <f t="shared" ref="O21:O27" si="6">L21-I21</f>
        <v>0</v>
      </c>
      <c r="P21" s="139">
        <f t="shared" ref="P21:P27" si="7">N21-K21</f>
        <v>-8.2040222755021261</v>
      </c>
      <c r="Q21" s="140">
        <f t="shared" ref="Q21:Q27" si="8">N21/K21</f>
        <v>0.90200751170928017</v>
      </c>
      <c r="R21" s="304"/>
      <c r="S21" s="141">
        <v>0.20833333333333334</v>
      </c>
      <c r="T21" s="142">
        <v>0.64769675925925918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15</v>
      </c>
      <c r="AD21" s="179">
        <f>SUM(AD5:AD20)</f>
        <v>0</v>
      </c>
      <c r="AE21" s="167">
        <f t="shared" ref="AE21:AE27" si="9">M21-J21</f>
        <v>-176.3864789232955</v>
      </c>
      <c r="AF21" s="140">
        <f t="shared" ref="AF21:AF27" si="10">M21/J21</f>
        <v>0.90200751170928029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2410</v>
      </c>
      <c r="G22" s="147">
        <f t="shared" ref="G22:G27" si="11">E22*F22</f>
        <v>87844.5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1893.2783422374966</v>
      </c>
      <c r="N22" s="151">
        <f t="shared" si="5"/>
        <v>94.663917111874838</v>
      </c>
      <c r="O22" s="153">
        <f t="shared" si="6"/>
        <v>0</v>
      </c>
      <c r="P22" s="154">
        <f t="shared" si="7"/>
        <v>-10.336082888125162</v>
      </c>
      <c r="Q22" s="155">
        <f t="shared" si="8"/>
        <v>0.90156111535118888</v>
      </c>
      <c r="R22" s="302">
        <f>Q38</f>
        <v>0.90292783160299961</v>
      </c>
      <c r="S22" s="156">
        <v>0.20833333333333334</v>
      </c>
      <c r="T22" s="157">
        <v>0.26136574074074076</v>
      </c>
      <c r="U22" s="158"/>
      <c r="V22" s="159">
        <v>76.375457730694876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-206.72165776250336</v>
      </c>
      <c r="AF22" s="155">
        <f t="shared" si="10"/>
        <v>0.90156111535118888</v>
      </c>
      <c r="AG22" s="374">
        <f>AF38</f>
        <v>0.91084825117846446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1562</v>
      </c>
      <c r="G23" s="102">
        <f t="shared" si="11"/>
        <v>49546.64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1804.0275142827245</v>
      </c>
      <c r="N23" s="105">
        <f t="shared" si="5"/>
        <v>82.001250649214754</v>
      </c>
      <c r="O23" s="107">
        <f t="shared" si="6"/>
        <v>0</v>
      </c>
      <c r="P23" s="108">
        <f t="shared" si="7"/>
        <v>-8.9078402598761528</v>
      </c>
      <c r="Q23" s="109">
        <f t="shared" si="8"/>
        <v>0.90201375714136234</v>
      </c>
      <c r="R23" s="303"/>
      <c r="S23" s="46">
        <v>0.26527777777777778</v>
      </c>
      <c r="T23" s="47">
        <v>0.30135416666666665</v>
      </c>
      <c r="U23" s="110">
        <v>5.633333333333308</v>
      </c>
      <c r="V23" s="111">
        <v>51.950427173646943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-195.9724857172755</v>
      </c>
      <c r="AF23" s="109">
        <f t="shared" si="10"/>
        <v>0.90201375714136223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1560</v>
      </c>
      <c r="G24" s="102">
        <f t="shared" si="11"/>
        <v>54272.4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1807.3279954925199</v>
      </c>
      <c r="N24" s="105">
        <f t="shared" si="5"/>
        <v>164.30254504477455</v>
      </c>
      <c r="O24" s="107">
        <f t="shared" si="6"/>
        <v>0</v>
      </c>
      <c r="P24" s="108">
        <f t="shared" si="7"/>
        <v>-17.515636773407266</v>
      </c>
      <c r="Q24" s="109">
        <f t="shared" si="8"/>
        <v>0.90366399774626005</v>
      </c>
      <c r="R24" s="303"/>
      <c r="S24" s="46">
        <v>0.30416666666666664</v>
      </c>
      <c r="T24" s="47">
        <v>0.34012731481481479</v>
      </c>
      <c r="U24" s="110">
        <v>5</v>
      </c>
      <c r="V24" s="111">
        <v>51.7891607021186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-192.6720045074801</v>
      </c>
      <c r="AF24" s="109">
        <f t="shared" si="10"/>
        <v>0.90366399774625994</v>
      </c>
      <c r="AG24" s="375"/>
    </row>
    <row r="25" spans="1:33" ht="15.75" customHeight="1">
      <c r="A25" s="297"/>
      <c r="B25" s="162" t="s">
        <v>166</v>
      </c>
      <c r="C25" s="292" t="s">
        <v>220</v>
      </c>
      <c r="D25" s="293"/>
      <c r="E25" s="100">
        <v>51.44</v>
      </c>
      <c r="F25" s="110">
        <v>1492</v>
      </c>
      <c r="G25" s="102">
        <f t="shared" si="11"/>
        <v>76748.479999999996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1804.7709154418083</v>
      </c>
      <c r="N25" s="105">
        <f t="shared" si="5"/>
        <v>94.987942917989912</v>
      </c>
      <c r="O25" s="107">
        <f t="shared" si="6"/>
        <v>0</v>
      </c>
      <c r="P25" s="108">
        <f t="shared" si="7"/>
        <v>-10.275214976746923</v>
      </c>
      <c r="Q25" s="109">
        <f t="shared" si="8"/>
        <v>0.90238545772090417</v>
      </c>
      <c r="R25" s="303"/>
      <c r="S25" s="46">
        <v>0.34374999999999994</v>
      </c>
      <c r="T25" s="47">
        <v>0.37819444444444439</v>
      </c>
      <c r="U25" s="110">
        <v>5.2166666666666295</v>
      </c>
      <c r="V25" s="111">
        <v>49.601863169479039</v>
      </c>
      <c r="W25" s="112"/>
      <c r="X25" s="115"/>
      <c r="Y25" s="12"/>
      <c r="Z25" s="197"/>
      <c r="AA25" s="294"/>
      <c r="AB25" s="295"/>
      <c r="AC25" s="12">
        <v>0</v>
      </c>
      <c r="AD25" s="197"/>
      <c r="AE25" s="116">
        <f t="shared" si="9"/>
        <v>-195.22908455819174</v>
      </c>
      <c r="AF25" s="109">
        <f t="shared" si="10"/>
        <v>0.90238545772090417</v>
      </c>
      <c r="AG25" s="375"/>
    </row>
    <row r="26" spans="1:33" ht="15.75" customHeight="1">
      <c r="A26" s="298"/>
      <c r="B26" s="162" t="s">
        <v>171</v>
      </c>
      <c r="C26" s="292" t="s">
        <v>226</v>
      </c>
      <c r="D26" s="293"/>
      <c r="E26" s="100">
        <v>43.28</v>
      </c>
      <c r="F26" s="110">
        <v>2482</v>
      </c>
      <c r="G26" s="102">
        <f t="shared" si="11"/>
        <v>107420.96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1622.6249246155492</v>
      </c>
      <c r="N26" s="105">
        <f t="shared" si="5"/>
        <v>77.267853553121384</v>
      </c>
      <c r="O26" s="107">
        <f t="shared" si="6"/>
        <v>0</v>
      </c>
      <c r="P26" s="108">
        <f t="shared" si="7"/>
        <v>-8.4464321611643243</v>
      </c>
      <c r="Q26" s="109">
        <f t="shared" si="8"/>
        <v>0.90145829145308287</v>
      </c>
      <c r="R26" s="303"/>
      <c r="S26" s="46">
        <v>0.38194444444444436</v>
      </c>
      <c r="T26" s="47">
        <v>0.4456712962962962</v>
      </c>
      <c r="U26" s="110">
        <v>5.3999999999999648</v>
      </c>
      <c r="V26" s="111">
        <v>91.777217113365765</v>
      </c>
      <c r="W26" s="112">
        <v>0.4456712962962962</v>
      </c>
      <c r="X26" s="115">
        <v>0.48333333333333323</v>
      </c>
      <c r="Y26" s="12"/>
      <c r="Z26" s="197"/>
      <c r="AA26" s="294"/>
      <c r="AB26" s="295"/>
      <c r="AC26" s="12">
        <v>3</v>
      </c>
      <c r="AD26" s="197"/>
      <c r="AE26" s="116">
        <f t="shared" si="9"/>
        <v>-177.37507538445084</v>
      </c>
      <c r="AF26" s="109">
        <f t="shared" si="10"/>
        <v>0.90145829145308287</v>
      </c>
      <c r="AG26" s="375"/>
    </row>
    <row r="27" spans="1:33" ht="15.75" customHeight="1">
      <c r="A27" s="298"/>
      <c r="B27" s="162" t="s">
        <v>168</v>
      </c>
      <c r="C27" s="292" t="s">
        <v>169</v>
      </c>
      <c r="D27" s="293"/>
      <c r="E27" s="100">
        <v>29.97</v>
      </c>
      <c r="F27" s="110">
        <v>2710</v>
      </c>
      <c r="G27" s="120">
        <f t="shared" si="11"/>
        <v>81218.7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03"/>
      <c r="S27" s="46">
        <v>0.48333333333333323</v>
      </c>
      <c r="T27" s="119">
        <v>0.52631944444444434</v>
      </c>
      <c r="U27" s="110">
        <v>55</v>
      </c>
      <c r="V27" s="111">
        <v>61.904308672255375</v>
      </c>
      <c r="W27" s="112"/>
      <c r="X27" s="115"/>
      <c r="Y27" s="12"/>
      <c r="Z27" s="197"/>
      <c r="AA27" s="294"/>
      <c r="AB27" s="295"/>
      <c r="AC27" s="12">
        <v>0</v>
      </c>
      <c r="AD27" s="197"/>
      <c r="AE27" s="116">
        <f t="shared" si="9"/>
        <v>-163.36538461538476</v>
      </c>
      <c r="AF27" s="109">
        <f t="shared" si="10"/>
        <v>0.94144609870416318</v>
      </c>
      <c r="AG27" s="375"/>
    </row>
    <row r="28" spans="1:33" ht="15.75" customHeight="1">
      <c r="A28" s="298"/>
      <c r="B28" s="162"/>
      <c r="C28" s="292"/>
      <c r="D28" s="293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12"/>
      <c r="Z28" s="197"/>
      <c r="AA28" s="294"/>
      <c r="AB28" s="295"/>
      <c r="AC28" s="12"/>
      <c r="AD28" s="197"/>
      <c r="AE28" s="116"/>
      <c r="AF28" s="109"/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1926.4440512424524</v>
      </c>
      <c r="N38" s="137">
        <f t="shared" ref="N38:N45" si="16">M38/L38</f>
        <v>100.51012441264969</v>
      </c>
      <c r="O38" s="138">
        <f t="shared" ref="O38:O45" si="17">L38-I38</f>
        <v>0.16666666666666785</v>
      </c>
      <c r="P38" s="139">
        <f t="shared" ref="P38:P45" si="18">N38-K38</f>
        <v>-10.805665061034517</v>
      </c>
      <c r="Q38" s="140">
        <f t="shared" ref="Q38:Q45" si="19">N38/K38</f>
        <v>0.90292783160299961</v>
      </c>
      <c r="R38" s="304"/>
      <c r="S38" s="141">
        <v>0.20833333333333334</v>
      </c>
      <c r="T38" s="142">
        <v>0.52631944444444434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5" si="20">M38-J38</f>
        <v>-188.55594875754764</v>
      </c>
      <c r="AF38" s="140">
        <f t="shared" ref="AF38:AF45" si="21">M38/J38</f>
        <v>0.91084825117846446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3269</v>
      </c>
      <c r="G39" s="147">
        <f t="shared" ref="G39:G45" si="22">E39*F39</f>
        <v>175741.44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1802.3482139012247</v>
      </c>
      <c r="N39" s="151">
        <f t="shared" si="16"/>
        <v>90.117410695061238</v>
      </c>
      <c r="O39" s="153">
        <f t="shared" si="17"/>
        <v>0</v>
      </c>
      <c r="P39" s="154">
        <f t="shared" si="18"/>
        <v>-9.8825893049387616</v>
      </c>
      <c r="Q39" s="155">
        <f t="shared" si="19"/>
        <v>0.9011741069506124</v>
      </c>
      <c r="R39" s="302">
        <f>Q55</f>
        <v>0.90128650898881457</v>
      </c>
      <c r="S39" s="156">
        <v>0.16666666666666666</v>
      </c>
      <c r="T39" s="157">
        <v>0.24223379629629627</v>
      </c>
      <c r="U39" s="158"/>
      <c r="V39" s="159">
        <v>108.82469796191626</v>
      </c>
      <c r="W39" s="157"/>
      <c r="X39" s="168"/>
      <c r="Y39" s="12"/>
      <c r="Z39" s="197"/>
      <c r="AA39" s="305"/>
      <c r="AB39" s="306"/>
      <c r="AC39" s="12">
        <v>3</v>
      </c>
      <c r="AD39" s="197"/>
      <c r="AE39" s="114">
        <f t="shared" si="20"/>
        <v>-197.65178609877535</v>
      </c>
      <c r="AF39" s="155">
        <f t="shared" si="21"/>
        <v>0.90117410695061229</v>
      </c>
      <c r="AG39" s="307">
        <f>AF55</f>
        <v>0.90128650898881446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3381</v>
      </c>
      <c r="G40" s="102">
        <f t="shared" si="22"/>
        <v>241910.55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1802.2138067243447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0.24513888888888885</v>
      </c>
      <c r="T40" s="47">
        <v>0.32329861111111108</v>
      </c>
      <c r="U40" s="110">
        <v>5</v>
      </c>
      <c r="V40" s="111">
        <v>112.56156136585861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-197.78619327565525</v>
      </c>
      <c r="AF40" s="109">
        <f t="shared" si="21"/>
        <v>0.90110690336217236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2380</v>
      </c>
      <c r="G41" s="102">
        <f t="shared" si="22"/>
        <v>152129.60000000001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1804.1665741879883</v>
      </c>
      <c r="N41" s="105">
        <f t="shared" si="16"/>
        <v>75.173607257832842</v>
      </c>
      <c r="O41" s="107">
        <f t="shared" si="17"/>
        <v>0</v>
      </c>
      <c r="P41" s="108">
        <f t="shared" si="18"/>
        <v>-8.1597260755004868</v>
      </c>
      <c r="Q41" s="109">
        <f t="shared" si="19"/>
        <v>0.9020832870939941</v>
      </c>
      <c r="R41" s="303"/>
      <c r="S41" s="46">
        <v>0.32708333333333328</v>
      </c>
      <c r="T41" s="47">
        <v>0.38204861111111105</v>
      </c>
      <c r="U41" s="110">
        <v>5.4499999999999726</v>
      </c>
      <c r="V41" s="111">
        <v>79.150119530548793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-195.83342581201168</v>
      </c>
      <c r="AF41" s="109">
        <f t="shared" si="21"/>
        <v>0.90208328709399421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1231</v>
      </c>
      <c r="G42" s="102">
        <f t="shared" si="22"/>
        <v>72222.77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1802.0615804078907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03"/>
      <c r="S42" s="46">
        <v>0.38611111111111107</v>
      </c>
      <c r="T42" s="47">
        <v>0.41457175925925921</v>
      </c>
      <c r="U42" s="110">
        <v>5.8500000000000352</v>
      </c>
      <c r="V42" s="111">
        <v>40.986390699968219</v>
      </c>
      <c r="W42" s="112"/>
      <c r="X42" s="115"/>
      <c r="Y42" s="12"/>
      <c r="Z42" s="197"/>
      <c r="AA42" s="294"/>
      <c r="AB42" s="295"/>
      <c r="AC42" s="12">
        <v>0</v>
      </c>
      <c r="AD42" s="197"/>
      <c r="AE42" s="116">
        <f t="shared" si="20"/>
        <v>-197.93841959210931</v>
      </c>
      <c r="AF42" s="109">
        <f t="shared" si="21"/>
        <v>0.90103079020394539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3428</v>
      </c>
      <c r="G43" s="102">
        <f t="shared" si="22"/>
        <v>204103.12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1802.5796769384906</v>
      </c>
      <c r="N43" s="105">
        <f t="shared" si="16"/>
        <v>78.373029432108282</v>
      </c>
      <c r="O43" s="107">
        <f t="shared" si="17"/>
        <v>0</v>
      </c>
      <c r="P43" s="108">
        <f t="shared" si="18"/>
        <v>-8.5834923070221549</v>
      </c>
      <c r="Q43" s="109">
        <f t="shared" si="19"/>
        <v>0.90128983846924526</v>
      </c>
      <c r="R43" s="303"/>
      <c r="S43" s="46">
        <v>0.41736111111111107</v>
      </c>
      <c r="T43" s="47">
        <v>0.49659722222222219</v>
      </c>
      <c r="U43" s="110">
        <v>5</v>
      </c>
      <c r="V43" s="111">
        <v>114.10313931272532</v>
      </c>
      <c r="W43" s="112">
        <v>0.49659722222222219</v>
      </c>
      <c r="X43" s="115">
        <v>0.53611111111111109</v>
      </c>
      <c r="Y43" s="12"/>
      <c r="Z43" s="197"/>
      <c r="AA43" s="294"/>
      <c r="AB43" s="295"/>
      <c r="AC43" s="12">
        <v>3</v>
      </c>
      <c r="AD43" s="197"/>
      <c r="AE43" s="116">
        <f t="shared" si="20"/>
        <v>-197.42032306150941</v>
      </c>
      <c r="AF43" s="109">
        <f t="shared" si="21"/>
        <v>0.90128983846924526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3092</v>
      </c>
      <c r="G44" s="120">
        <f t="shared" si="22"/>
        <v>188890.28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1802.5796932755732</v>
      </c>
      <c r="N44" s="105">
        <f t="shared" si="16"/>
        <v>90.128984663778652</v>
      </c>
      <c r="O44" s="107">
        <f t="shared" si="17"/>
        <v>0</v>
      </c>
      <c r="P44" s="108">
        <f t="shared" si="18"/>
        <v>-9.8710153362213475</v>
      </c>
      <c r="Q44" s="109">
        <f t="shared" si="19"/>
        <v>0.90128984663778655</v>
      </c>
      <c r="R44" s="303"/>
      <c r="S44" s="46">
        <v>0.53611111111111109</v>
      </c>
      <c r="T44" s="119">
        <v>0.60758101851851853</v>
      </c>
      <c r="U44" s="110">
        <v>56.90000000000002</v>
      </c>
      <c r="V44" s="111">
        <v>102.91916673202988</v>
      </c>
      <c r="W44" s="112"/>
      <c r="X44" s="115"/>
      <c r="Y44" s="12"/>
      <c r="Z44" s="197"/>
      <c r="AA44" s="294"/>
      <c r="AB44" s="295"/>
      <c r="AC44" s="12">
        <v>4</v>
      </c>
      <c r="AD44" s="197"/>
      <c r="AE44" s="116">
        <f t="shared" si="20"/>
        <v>-197.42030672442684</v>
      </c>
      <c r="AF44" s="109">
        <f t="shared" si="21"/>
        <v>0.90128984663778655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2888</v>
      </c>
      <c r="G45" s="120">
        <f t="shared" si="22"/>
        <v>169438.96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1802.0615804078902</v>
      </c>
      <c r="N45" s="105">
        <f t="shared" si="16"/>
        <v>78.350503495995227</v>
      </c>
      <c r="O45" s="122">
        <f t="shared" si="17"/>
        <v>0</v>
      </c>
      <c r="P45" s="123">
        <f t="shared" si="18"/>
        <v>-8.6060182431352104</v>
      </c>
      <c r="Q45" s="124">
        <f t="shared" si="19"/>
        <v>0.90103079020394505</v>
      </c>
      <c r="R45" s="303"/>
      <c r="S45" s="118">
        <v>0.61041666666666661</v>
      </c>
      <c r="T45" s="119">
        <v>0.67718749999999994</v>
      </c>
      <c r="U45" s="110">
        <v>5</v>
      </c>
      <c r="V45" s="111">
        <v>96.1565364268954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-197.93841959210977</v>
      </c>
      <c r="AF45" s="109">
        <f t="shared" si="21"/>
        <v>0.90103079020394516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1802.573017977629</v>
      </c>
      <c r="N55" s="137">
        <f t="shared" ref="N55:N65" si="27">M55/L55</f>
        <v>81.406523392538091</v>
      </c>
      <c r="O55" s="138">
        <f t="shared" ref="O55:O65" si="28">L55-I55</f>
        <v>0</v>
      </c>
      <c r="P55" s="139">
        <f t="shared" ref="P55:P65" si="29">N55-K55</f>
        <v>-8.9160572526232045</v>
      </c>
      <c r="Q55" s="140">
        <f t="shared" ref="Q55:Q65" si="30">N55/K55</f>
        <v>0.90128650898881457</v>
      </c>
      <c r="R55" s="304"/>
      <c r="S55" s="141">
        <v>0.16666666666666666</v>
      </c>
      <c r="T55" s="142">
        <v>0.67718749999999994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16</v>
      </c>
      <c r="AD55" s="190">
        <f>SUM(AD39:AD54)</f>
        <v>0</v>
      </c>
      <c r="AE55" s="167">
        <f t="shared" ref="AE55:AE65" si="31">M55-J55</f>
        <v>-197.42698202237102</v>
      </c>
      <c r="AF55" s="140">
        <f t="shared" ref="AF55:AF65" si="32">M55/J55</f>
        <v>0.90128650898881446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2334</v>
      </c>
      <c r="G56" s="147">
        <f t="shared" ref="G56:G65" si="33">E56*F56</f>
        <v>67359.240000000005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3193.0687377304621</v>
      </c>
      <c r="N56" s="151">
        <f t="shared" si="27"/>
        <v>168.05624935423484</v>
      </c>
      <c r="O56" s="153">
        <f t="shared" si="28"/>
        <v>0</v>
      </c>
      <c r="P56" s="154">
        <f t="shared" si="29"/>
        <v>-21.417434856291493</v>
      </c>
      <c r="Q56" s="155">
        <f t="shared" si="30"/>
        <v>0.88696353825846153</v>
      </c>
      <c r="R56" s="302">
        <f>Q72</f>
        <v>0.9013742473238745</v>
      </c>
      <c r="S56" s="156">
        <v>0.16666666666666666</v>
      </c>
      <c r="T56" s="157">
        <v>0.19711805555555556</v>
      </c>
      <c r="U56" s="158"/>
      <c r="V56" s="159">
        <v>43.857496190181067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-406.93126226953791</v>
      </c>
      <c r="AF56" s="155">
        <f t="shared" si="32"/>
        <v>0.88696353825846164</v>
      </c>
      <c r="AG56" s="307">
        <f>AF72</f>
        <v>0.90137424732387439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3020</v>
      </c>
      <c r="G57" s="102">
        <f t="shared" si="33"/>
        <v>108387.8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3192.9909823780727</v>
      </c>
      <c r="N57" s="105">
        <f t="shared" si="27"/>
        <v>168.052156967267</v>
      </c>
      <c r="O57" s="107">
        <f t="shared" si="28"/>
        <v>0</v>
      </c>
      <c r="P57" s="108">
        <f t="shared" si="29"/>
        <v>-21.421527243259334</v>
      </c>
      <c r="Q57" s="109">
        <f t="shared" si="30"/>
        <v>0.88694193954946465</v>
      </c>
      <c r="R57" s="303"/>
      <c r="S57" s="46">
        <v>0.20069444444444445</v>
      </c>
      <c r="T57" s="47">
        <v>0.24009259259259261</v>
      </c>
      <c r="U57" s="110">
        <v>5.1500000000000057</v>
      </c>
      <c r="V57" s="111">
        <v>56.749299011501137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-407.00901762192734</v>
      </c>
      <c r="AF57" s="109">
        <f t="shared" si="32"/>
        <v>0.88694193954946465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3752</v>
      </c>
      <c r="G58" s="102">
        <f t="shared" si="33"/>
        <v>137810.96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3194.0904638008228</v>
      </c>
      <c r="N58" s="105">
        <f t="shared" si="27"/>
        <v>152.09954589527729</v>
      </c>
      <c r="O58" s="107">
        <f t="shared" si="28"/>
        <v>0</v>
      </c>
      <c r="P58" s="108">
        <f t="shared" si="29"/>
        <v>-19.329025533294129</v>
      </c>
      <c r="Q58" s="109">
        <f t="shared" si="30"/>
        <v>0.88724735105578423</v>
      </c>
      <c r="R58" s="303"/>
      <c r="S58" s="46">
        <v>0.24375000000000002</v>
      </c>
      <c r="T58" s="47">
        <v>0.29268518518518521</v>
      </c>
      <c r="U58" s="110">
        <v>5.2666666666666773</v>
      </c>
      <c r="V58" s="111">
        <v>70.480157826249354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-405.90953619917718</v>
      </c>
      <c r="AF58" s="109">
        <f t="shared" si="32"/>
        <v>0.88724735105578412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1675</v>
      </c>
      <c r="G59" s="102">
        <f t="shared" si="33"/>
        <v>73633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3270.8683112263393</v>
      </c>
      <c r="N59" s="105">
        <f t="shared" si="27"/>
        <v>136.28617963443079</v>
      </c>
      <c r="O59" s="107">
        <f t="shared" si="28"/>
        <v>0</v>
      </c>
      <c r="P59" s="108">
        <f t="shared" si="29"/>
        <v>-13.713820365569205</v>
      </c>
      <c r="Q59" s="109">
        <f t="shared" si="30"/>
        <v>0.90857453089620532</v>
      </c>
      <c r="R59" s="303"/>
      <c r="S59" s="46">
        <v>0.29583333333333334</v>
      </c>
      <c r="T59" s="47">
        <v>0.31716435185185188</v>
      </c>
      <c r="U59" s="110">
        <v>4.5333333333332959</v>
      </c>
      <c r="V59" s="111">
        <v>30.725786071870242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-329.1316887736607</v>
      </c>
      <c r="AF59" s="199">
        <f t="shared" si="32"/>
        <v>0.90857453089620532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1224</v>
      </c>
      <c r="G60" s="102">
        <f t="shared" si="33"/>
        <v>57442.32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3266.3042866123492</v>
      </c>
      <c r="N60" s="105">
        <f t="shared" si="27"/>
        <v>136.09601194218121</v>
      </c>
      <c r="O60" s="107">
        <f t="shared" si="28"/>
        <v>0</v>
      </c>
      <c r="P60" s="108">
        <f t="shared" si="29"/>
        <v>-13.903988057818793</v>
      </c>
      <c r="Q60" s="109">
        <f t="shared" si="30"/>
        <v>0.907306746281208</v>
      </c>
      <c r="R60" s="303"/>
      <c r="S60" s="46">
        <v>0.32013888888888886</v>
      </c>
      <c r="T60" s="47">
        <v>0.33575231481481477</v>
      </c>
      <c r="U60" s="110">
        <v>5</v>
      </c>
      <c r="V60" s="111">
        <v>22.484126877281348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-333.69571338765081</v>
      </c>
      <c r="AF60" s="199">
        <f t="shared" si="32"/>
        <v>0.90730674628120811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4008</v>
      </c>
      <c r="G61" s="120">
        <f t="shared" si="33"/>
        <v>147213.84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03"/>
      <c r="S61" s="46">
        <v>0.33958333333333329</v>
      </c>
      <c r="T61" s="119">
        <v>0.39077546296296295</v>
      </c>
      <c r="U61" s="110">
        <v>5.5166666666666764</v>
      </c>
      <c r="V61" s="111">
        <v>73.723977595819264</v>
      </c>
      <c r="W61" s="112"/>
      <c r="X61" s="115"/>
      <c r="Y61" s="12"/>
      <c r="Z61" s="197"/>
      <c r="AA61" s="294"/>
      <c r="AB61" s="295"/>
      <c r="AC61" s="12">
        <v>2</v>
      </c>
      <c r="AD61" s="197"/>
      <c r="AE61" s="198">
        <f t="shared" si="31"/>
        <v>-338.10328956481681</v>
      </c>
      <c r="AF61" s="199">
        <f t="shared" si="32"/>
        <v>0.90608241956532865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2594</v>
      </c>
      <c r="G62" s="120">
        <f t="shared" si="33"/>
        <v>125549.59999999999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3265.1452091536044</v>
      </c>
      <c r="N62" s="105">
        <f t="shared" si="27"/>
        <v>148.41569132516383</v>
      </c>
      <c r="O62" s="122">
        <f t="shared" si="28"/>
        <v>0</v>
      </c>
      <c r="P62" s="123">
        <f t="shared" si="29"/>
        <v>-15.220672311199792</v>
      </c>
      <c r="Q62" s="124">
        <f t="shared" si="30"/>
        <v>0.90698478032044572</v>
      </c>
      <c r="R62" s="303"/>
      <c r="S62" s="46">
        <v>0.39374999999999993</v>
      </c>
      <c r="T62" s="119">
        <v>0.42685185185185182</v>
      </c>
      <c r="U62" s="110">
        <v>5</v>
      </c>
      <c r="V62" s="111">
        <v>47.667099020182697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-334.85479084639564</v>
      </c>
      <c r="AF62" s="199">
        <f t="shared" si="32"/>
        <v>0.9069847803204456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2095</v>
      </c>
      <c r="G63" s="120">
        <f t="shared" si="33"/>
        <v>79191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3268.5720400560035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03"/>
      <c r="S63" s="46">
        <v>0.42986111111111103</v>
      </c>
      <c r="T63" s="119">
        <v>0.45656249999999993</v>
      </c>
      <c r="U63" s="110">
        <v>5</v>
      </c>
      <c r="V63" s="111">
        <v>38.457160637599486</v>
      </c>
      <c r="W63" s="112">
        <v>0.45656249999999993</v>
      </c>
      <c r="X63" s="115">
        <v>0.49583333333333324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-331.42795994399648</v>
      </c>
      <c r="AF63" s="199">
        <f t="shared" si="32"/>
        <v>0.90793667779333431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6122</v>
      </c>
      <c r="G64" s="120">
        <f t="shared" si="33"/>
        <v>235574.55999999997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3267.9641222106411</v>
      </c>
      <c r="N64" s="105">
        <f t="shared" si="27"/>
        <v>163.39820611053204</v>
      </c>
      <c r="O64" s="122">
        <f t="shared" si="28"/>
        <v>0</v>
      </c>
      <c r="P64" s="123">
        <f t="shared" si="29"/>
        <v>-16.601793889467956</v>
      </c>
      <c r="Q64" s="124">
        <f t="shared" si="30"/>
        <v>0.90776781172517806</v>
      </c>
      <c r="R64" s="303"/>
      <c r="S64" s="46">
        <v>0.49583333333333324</v>
      </c>
      <c r="T64" s="119">
        <v>0.57388888888888878</v>
      </c>
      <c r="U64" s="110">
        <v>56.549999999999969</v>
      </c>
      <c r="V64" s="111">
        <v>112.40025479579725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-332.03587778935889</v>
      </c>
      <c r="AF64" s="199">
        <f t="shared" si="32"/>
        <v>0.90776781172517806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5386</v>
      </c>
      <c r="G65" s="120">
        <f t="shared" si="33"/>
        <v>203590.8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</v>
      </c>
      <c r="N65" s="105">
        <f t="shared" si="27"/>
        <v>155.64628762171446</v>
      </c>
      <c r="O65" s="122">
        <f t="shared" si="28"/>
        <v>0</v>
      </c>
      <c r="P65" s="123">
        <f t="shared" si="29"/>
        <v>-15.782283806856952</v>
      </c>
      <c r="Q65" s="124">
        <f t="shared" si="30"/>
        <v>0.90793667779333442</v>
      </c>
      <c r="R65" s="303"/>
      <c r="S65" s="46">
        <v>0.57777777777777772</v>
      </c>
      <c r="T65" s="119">
        <v>0.64643518518518517</v>
      </c>
      <c r="U65" s="110">
        <v>5.600000000000076</v>
      </c>
      <c r="V65" s="111">
        <v>98.868862622487256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-331.42795994399603</v>
      </c>
      <c r="AF65" s="199">
        <f t="shared" si="32"/>
        <v>0.90793667779333442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3244.947290365948</v>
      </c>
      <c r="N72" s="137">
        <f>M72/L72</f>
        <v>153.78897110739089</v>
      </c>
      <c r="O72" s="138">
        <f>L72-I72</f>
        <v>0</v>
      </c>
      <c r="P72" s="139">
        <f>N72-K72</f>
        <v>-16.827142636684925</v>
      </c>
      <c r="Q72" s="140">
        <f>N72/K72</f>
        <v>0.9013742473238745</v>
      </c>
      <c r="R72" s="304"/>
      <c r="S72" s="141">
        <v>0.16666666666666666</v>
      </c>
      <c r="T72" s="142">
        <v>0.64643518518518517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-355.05270963405201</v>
      </c>
      <c r="AF72" s="140">
        <f>M72/J72</f>
        <v>0.90137424732387439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2039</v>
      </c>
      <c r="G73" s="120">
        <f t="shared" ref="G73:G75" si="39">E73*F73</f>
        <v>48018.450000000004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02">
        <f>Q89</f>
        <v>0.85059323297332534</v>
      </c>
      <c r="S73" s="46">
        <v>0.38124999999999998</v>
      </c>
      <c r="T73" s="119">
        <v>0.41888888888888887</v>
      </c>
      <c r="U73" s="110">
        <v>5</v>
      </c>
      <c r="V73" s="111">
        <v>54.214801238453326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-243.42066732088279</v>
      </c>
      <c r="AF73" s="155">
        <f>M73/J73</f>
        <v>0.9026317330716469</v>
      </c>
      <c r="AG73" s="307">
        <f>AF89</f>
        <v>0.90375531003415832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722</v>
      </c>
      <c r="G74" s="120">
        <f t="shared" si="39"/>
        <v>19530.100000000002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2960.6599775921868</v>
      </c>
      <c r="N74" s="105">
        <f>M74/L74</f>
        <v>493.4433295986978</v>
      </c>
      <c r="O74" s="122">
        <f>L74-I74</f>
        <v>1</v>
      </c>
      <c r="P74" s="123">
        <f>N74-K74</f>
        <v>-161.15667040130222</v>
      </c>
      <c r="Q74" s="124">
        <f>N74/K74</f>
        <v>0.75380893614222089</v>
      </c>
      <c r="R74" s="303"/>
      <c r="S74" s="46">
        <v>0.42222222222222217</v>
      </c>
      <c r="T74" s="119">
        <v>0.43237268518518512</v>
      </c>
      <c r="U74" s="110">
        <v>4.799999999999951</v>
      </c>
      <c r="V74" s="111">
        <v>14.631872733737838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-312.34002240781319</v>
      </c>
      <c r="AF74" s="109">
        <f>M74/J74</f>
        <v>0.90457072337066513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953</v>
      </c>
      <c r="G75" s="120">
        <f t="shared" si="39"/>
        <v>25778.65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2958.1312242976915</v>
      </c>
      <c r="N75" s="105">
        <f>M75/L75</f>
        <v>591.62624485953825</v>
      </c>
      <c r="O75" s="122">
        <f>L75-I75</f>
        <v>0</v>
      </c>
      <c r="P75" s="123">
        <f>N75-K75</f>
        <v>-62.973755140461776</v>
      </c>
      <c r="Q75" s="124">
        <f>N75/K75</f>
        <v>0.90379811313708869</v>
      </c>
      <c r="R75" s="303"/>
      <c r="S75" s="46">
        <v>0.43611111111111106</v>
      </c>
      <c r="T75" s="119">
        <v>0.44952546296296292</v>
      </c>
      <c r="U75" s="110">
        <v>5.3833333333333488</v>
      </c>
      <c r="V75" s="111">
        <v>19.329771286118472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-314.86877570230854</v>
      </c>
      <c r="AF75" s="109">
        <f>M75/J75</f>
        <v>0.9037981131370888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2725.1235115229988</v>
      </c>
      <c r="N89" s="137">
        <f>M89/L89</f>
        <v>480.90414909229389</v>
      </c>
      <c r="O89" s="138">
        <f>L89-I89</f>
        <v>0.33333333333333393</v>
      </c>
      <c r="P89" s="139">
        <f>N89-K89</f>
        <v>-84.470850907706222</v>
      </c>
      <c r="Q89" s="140">
        <f>N89/K89</f>
        <v>0.85059323297332534</v>
      </c>
      <c r="R89" s="304"/>
      <c r="S89" s="141">
        <v>0.20833333333333334</v>
      </c>
      <c r="T89" s="142">
        <v>0.44952546296296292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-290.20982181033469</v>
      </c>
      <c r="AF89" s="140">
        <f>M89/J89</f>
        <v>0.90375531003415832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2344</v>
      </c>
      <c r="G90" s="147">
        <f t="shared" ref="G90:G91" si="43">E90*F90</f>
        <v>36355.440000000002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3249.2331074640338</v>
      </c>
      <c r="N90" s="151">
        <f>M90/L90</f>
        <v>541.53885124400563</v>
      </c>
      <c r="O90" s="153">
        <f>L90-I90</f>
        <v>0</v>
      </c>
      <c r="P90" s="154">
        <f>N90-K90</f>
        <v>-58.461148755994373</v>
      </c>
      <c r="Q90" s="155">
        <f>N90/K90</f>
        <v>0.90256475207334275</v>
      </c>
      <c r="R90" s="302">
        <f>Q106</f>
        <v>0.90270838708479839</v>
      </c>
      <c r="S90" s="156">
        <v>0.25</v>
      </c>
      <c r="T90" s="157">
        <v>0.28005787037037039</v>
      </c>
      <c r="U90" s="158"/>
      <c r="V90" s="159">
        <v>43.284059760725178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-350.76689253596624</v>
      </c>
      <c r="AF90" s="155">
        <f>M90/J90</f>
        <v>0.90256475207334275</v>
      </c>
      <c r="AG90" s="307">
        <f>AF106</f>
        <v>0.90270838708479839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2411</v>
      </c>
      <c r="G91" s="102">
        <f t="shared" si="43"/>
        <v>36189.11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3250.2672795465146</v>
      </c>
      <c r="N91" s="105">
        <f>M91/L91</f>
        <v>541.71121325775243</v>
      </c>
      <c r="O91" s="107">
        <f>L91-I91</f>
        <v>0</v>
      </c>
      <c r="P91" s="108">
        <f>N91-K91</f>
        <v>-58.288786742247567</v>
      </c>
      <c r="Q91" s="109">
        <f>N91/K91</f>
        <v>0.90285202209625404</v>
      </c>
      <c r="R91" s="303"/>
      <c r="S91" s="46">
        <v>0.28402777777777777</v>
      </c>
      <c r="T91" s="47">
        <v>0.31493055555555555</v>
      </c>
      <c r="U91" s="110">
        <v>5.7166666666666277</v>
      </c>
      <c r="V91" s="111">
        <v>44.507108972337598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-349.7327204534854</v>
      </c>
      <c r="AF91" s="109">
        <f>M91/J91</f>
        <v>0.90285202209625404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3249.7501935052742</v>
      </c>
      <c r="N106" s="137">
        <f>M106/L106</f>
        <v>541.62503225087903</v>
      </c>
      <c r="O106" s="138">
        <f>L106-I106</f>
        <v>0</v>
      </c>
      <c r="P106" s="139">
        <f>N106-K106</f>
        <v>-58.37496774912097</v>
      </c>
      <c r="Q106" s="140">
        <f>N106/K106</f>
        <v>0.90270838708479839</v>
      </c>
      <c r="R106" s="304"/>
      <c r="S106" s="141">
        <v>0.25</v>
      </c>
      <c r="T106" s="142">
        <v>0.31493055555555555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-350.24980649472582</v>
      </c>
      <c r="AF106" s="140">
        <f>M106/J106</f>
        <v>0.90270838708479839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1746</v>
      </c>
      <c r="G107" s="147">
        <f t="shared" ref="G107:G109" si="47">E107*F107</f>
        <v>101564.82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02">
        <f>Q123</f>
        <v>0.9495488095238096</v>
      </c>
      <c r="S107" s="156">
        <v>0.70833333333333337</v>
      </c>
      <c r="T107" s="157">
        <v>0.74868055555555557</v>
      </c>
      <c r="U107" s="158"/>
      <c r="V107" s="159">
        <v>58.10960727756823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-197.20000000000005</v>
      </c>
      <c r="AF107" s="155">
        <f>M107/J107</f>
        <v>0.90139999999999998</v>
      </c>
      <c r="AG107" s="307">
        <f>AF123</f>
        <v>0.90126666666666677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1652</v>
      </c>
      <c r="G108" s="102">
        <f t="shared" si="47"/>
        <v>83706.84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03"/>
      <c r="S108" s="46">
        <v>0.75277777777777777</v>
      </c>
      <c r="T108" s="47">
        <v>0.79096064814814815</v>
      </c>
      <c r="U108" s="110">
        <v>5.8999999999999631</v>
      </c>
      <c r="V108" s="111">
        <v>54.999445122627897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-197.79999999999995</v>
      </c>
      <c r="AF108" s="109">
        <f>M108/J108</f>
        <v>0.90110000000000001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1780</v>
      </c>
      <c r="G109" s="102">
        <f t="shared" si="47"/>
        <v>101994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0.79374999999999996</v>
      </c>
      <c r="T109" s="47">
        <v>0.83488425925925924</v>
      </c>
      <c r="U109" s="110">
        <v>5</v>
      </c>
      <c r="V109" s="111">
        <v>59.247753245312325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04"/>
      <c r="S123" s="141">
        <v>0.70833333333333337</v>
      </c>
      <c r="T123" s="142">
        <v>0.83488425925925924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-197.46666666666647</v>
      </c>
      <c r="AF123" s="140">
        <f>M123/J123</f>
        <v>0.90126666666666677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2061</v>
      </c>
      <c r="G124" s="147">
        <f t="shared" ref="G124:G126" si="55">E124*F124</f>
        <v>98103.6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1805.0014667902765</v>
      </c>
      <c r="N124" s="151">
        <f>M124/L124</f>
        <v>78.478324643055501</v>
      </c>
      <c r="O124" s="153">
        <f>L124-I124</f>
        <v>0</v>
      </c>
      <c r="P124" s="154">
        <f>N124-K124</f>
        <v>-8.4781970960749362</v>
      </c>
      <c r="Q124" s="155">
        <f>N124/K124</f>
        <v>0.90250073339513825</v>
      </c>
      <c r="R124" s="302">
        <f>Q140</f>
        <v>0.9019851557529468</v>
      </c>
      <c r="S124" s="156">
        <v>0.70833333333333337</v>
      </c>
      <c r="T124" s="157">
        <v>0.75590277777777781</v>
      </c>
      <c r="U124" s="158"/>
      <c r="V124" s="159">
        <v>68.509639618131175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-194.99853320972352</v>
      </c>
      <c r="AF124" s="155">
        <f>M124/J124</f>
        <v>0.90250073339513825</v>
      </c>
      <c r="AG124" s="374">
        <f>AF140</f>
        <v>0.90198515575294691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1702</v>
      </c>
      <c r="G125" s="102">
        <f t="shared" si="55"/>
        <v>96792.739999999991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1803.8791094481862</v>
      </c>
      <c r="N125" s="105">
        <f>M125/L125</f>
        <v>78.429526497747233</v>
      </c>
      <c r="O125" s="107">
        <f>L125-I125</f>
        <v>0</v>
      </c>
      <c r="P125" s="108">
        <f>N125-K125</f>
        <v>-8.5269952413832044</v>
      </c>
      <c r="Q125" s="109">
        <f>N125/K125</f>
        <v>0.90193955472409315</v>
      </c>
      <c r="R125" s="303"/>
      <c r="S125" s="46">
        <v>0.75902777777777775</v>
      </c>
      <c r="T125" s="47">
        <v>0.79833333333333334</v>
      </c>
      <c r="U125" s="110">
        <v>5</v>
      </c>
      <c r="V125" s="111">
        <v>56.611332469634796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-196.12089055181377</v>
      </c>
      <c r="AF125" s="109">
        <f>M125/J125</f>
        <v>0.90193955472409315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2326</v>
      </c>
      <c r="G126" s="102">
        <f t="shared" si="55"/>
        <v>132093.54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03"/>
      <c r="S126" s="46">
        <v>0.80208333333333326</v>
      </c>
      <c r="T126" s="47">
        <v>0.85583333333333322</v>
      </c>
      <c r="U126" s="110">
        <v>5.3999999999998849</v>
      </c>
      <c r="V126" s="111">
        <v>77.403022838280819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-196.96964172078151</v>
      </c>
      <c r="AF126" s="109">
        <f>M126/J126</f>
        <v>0.90151517913960921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1803.9703115058937</v>
      </c>
      <c r="N140" s="137">
        <f>M140/L140</f>
        <v>78.433491804604074</v>
      </c>
      <c r="O140" s="138">
        <f>L140-I140</f>
        <v>0</v>
      </c>
      <c r="P140" s="139">
        <f>N140-K140</f>
        <v>-8.5230299345263631</v>
      </c>
      <c r="Q140" s="140">
        <f>N140/K140</f>
        <v>0.9019851557529468</v>
      </c>
      <c r="R140" s="304"/>
      <c r="S140" s="141">
        <v>0.70833333333333337</v>
      </c>
      <c r="T140" s="142">
        <v>0.85583333333333322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-196.02968849410627</v>
      </c>
      <c r="AF140" s="140">
        <f>M140/J140</f>
        <v>0.90198515575294691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E92523DF-E214-4AD0-A9D6-BD9D071F3F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3C5D-41CA-4CE0-86C8-9CF91597EA8F}">
  <sheetPr>
    <tabColor theme="9" tint="0.59999389629810485"/>
  </sheetPr>
  <dimension ref="B1:AR42"/>
  <sheetViews>
    <sheetView zoomScale="70" zoomScaleNormal="70" workbookViewId="0">
      <selection activeCell="Q13" sqref="Q13:X1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241</v>
      </c>
      <c r="D3" s="278"/>
      <c r="E3" s="3" t="s">
        <v>2</v>
      </c>
      <c r="F3" s="279">
        <f>'0808(18度C)'!D1+'0808(4度C)'!D1</f>
        <v>168530</v>
      </c>
      <c r="G3" s="280"/>
      <c r="H3" s="3" t="s">
        <v>3</v>
      </c>
      <c r="I3" s="281">
        <f>'0808(18度C)'!F1+'0808(4度C)'!F1</f>
        <v>5207709.95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494.88872296723548</v>
      </c>
      <c r="F6" s="254" t="e">
        <f>AVERAGE(#REF!,D14:K14)</f>
        <v>#REF!</v>
      </c>
      <c r="G6" s="255">
        <f>AVERAGE(D14:K14)</f>
        <v>271.34188948852051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787.42857142857144</v>
      </c>
      <c r="N6" s="256"/>
      <c r="O6" s="244">
        <f>'0808(4度C)'!Y2</f>
        <v>0</v>
      </c>
      <c r="P6" s="244">
        <f>'0808(4度C)'!Z2</f>
        <v>0</v>
      </c>
      <c r="Q6" s="244">
        <f>'0808(4度C)'!AC2</f>
        <v>45</v>
      </c>
      <c r="R6" s="244">
        <f>'0808(4度C)'!AD2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444.63999207797815</v>
      </c>
      <c r="F7" s="250" t="e">
        <f>AVERAGE(#REF!,D15:K15)</f>
        <v>#REF!</v>
      </c>
      <c r="G7" s="251">
        <f>AVERAGE(D15:K15)</f>
        <v>239.97102153793753</v>
      </c>
      <c r="H7" s="252"/>
      <c r="I7" s="251">
        <f>AVERAGE(L15:O15)</f>
        <v>87.481600974765797</v>
      </c>
      <c r="J7" s="252"/>
      <c r="K7" s="251">
        <f>AVERAGE(D33:O33)</f>
        <v>664.57589294345348</v>
      </c>
      <c r="L7" s="252"/>
      <c r="M7" s="251">
        <f>AVERAGE(P33:X33)</f>
        <v>710.28674257417003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0.90036808528320533</v>
      </c>
      <c r="F8" s="258" t="e">
        <f>AVERAGE(D16:K16,#REF!)</f>
        <v>#REF!</v>
      </c>
      <c r="G8" s="236">
        <f>AVERAGE(D16:K16)</f>
        <v>0.89333183680953721</v>
      </c>
      <c r="H8" s="237"/>
      <c r="I8" s="236">
        <f>AVERAGE(L16:O16)</f>
        <v>0.92558007787647345</v>
      </c>
      <c r="J8" s="237"/>
      <c r="K8" s="236">
        <f>AVERAGE(D34:O34)</f>
        <v>0.89725620955869456</v>
      </c>
      <c r="L8" s="237"/>
      <c r="M8" s="236">
        <f>AVERAGE(P34:X34)</f>
        <v>0.90142833742158379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75.498768422172319</v>
      </c>
      <c r="F15" s="35">
        <v>106.08939395760657</v>
      </c>
      <c r="G15" s="35">
        <v>81.928405647238733</v>
      </c>
      <c r="H15" s="35">
        <v>153.57421507159728</v>
      </c>
      <c r="I15" s="35">
        <v>481.08197262170557</v>
      </c>
      <c r="J15" s="35">
        <v>541.65337350730476</v>
      </c>
      <c r="K15" s="36" t="s">
        <v>42</v>
      </c>
      <c r="L15" s="34" t="s">
        <v>42</v>
      </c>
      <c r="M15" s="205">
        <v>96.549999999999983</v>
      </c>
      <c r="N15" s="35">
        <v>78.413201949531626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0.90179084504261375</v>
      </c>
      <c r="F16" s="42">
        <f t="shared" si="0"/>
        <v>0.90273480222606006</v>
      </c>
      <c r="G16" s="42">
        <f t="shared" si="0"/>
        <v>0.90121246211962613</v>
      </c>
      <c r="H16" s="42">
        <f t="shared" si="0"/>
        <v>0.90058953282726795</v>
      </c>
      <c r="I16" s="42">
        <f t="shared" si="0"/>
        <v>0.85090775612948133</v>
      </c>
      <c r="J16" s="42">
        <f t="shared" si="0"/>
        <v>0.90275562251217456</v>
      </c>
      <c r="K16" s="43" t="s">
        <v>42</v>
      </c>
      <c r="L16" s="41" t="s">
        <v>42</v>
      </c>
      <c r="M16" s="44">
        <f>M15/M14</f>
        <v>0.94940833333333319</v>
      </c>
      <c r="N16" s="42">
        <f>N15/N14</f>
        <v>0.90175182241961371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0.57769675925925923</v>
      </c>
      <c r="F18" s="47">
        <v>0.50924768518518515</v>
      </c>
      <c r="G18" s="47">
        <v>0.55949074074074057</v>
      </c>
      <c r="H18" s="47">
        <v>0.62956018518518508</v>
      </c>
      <c r="I18" s="47">
        <v>0.39062499999999989</v>
      </c>
      <c r="J18" s="47">
        <v>0.29896990740740736</v>
      </c>
      <c r="K18" s="47" t="s">
        <v>42</v>
      </c>
      <c r="L18" s="46" t="s">
        <v>42</v>
      </c>
      <c r="M18" s="48">
        <v>0.81306712962962968</v>
      </c>
      <c r="N18" s="47">
        <v>0.84067129629629622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4</v>
      </c>
      <c r="G21" s="51">
        <v>11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287.4505142143517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753.6313504413688</v>
      </c>
      <c r="N33" s="35">
        <v>847.26823790600531</v>
      </c>
      <c r="O33" s="35">
        <v>769.95346921208818</v>
      </c>
      <c r="P33" s="34">
        <v>438.60823083382041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647.67580267192363</v>
      </c>
      <c r="W33" s="35">
        <v>982.54065300793809</v>
      </c>
      <c r="X33" s="37">
        <v>772.32228378299817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0.87832101565496357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0.91349254598953789</v>
      </c>
      <c r="N34" s="42">
        <f>N33/N32</f>
        <v>0.90047832047981236</v>
      </c>
      <c r="O34" s="42">
        <f>O33/O32</f>
        <v>0.89673295611046422</v>
      </c>
      <c r="P34" s="41">
        <f>P33/P32</f>
        <v>0.8934612109577823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0.91338895248604624</v>
      </c>
      <c r="W34" s="42">
        <f>W33/W32</f>
        <v>0.90497165408625868</v>
      </c>
      <c r="X34" s="45">
        <f>X33/X32</f>
        <v>0.89389153215624795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0.39062499999999989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0.38664351851851841</v>
      </c>
      <c r="N36" s="47">
        <v>0.46381944444444451</v>
      </c>
      <c r="O36" s="47">
        <v>0.46468750000000009</v>
      </c>
      <c r="P36" s="46">
        <v>0.75473379629629633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0.8615856481481482</v>
      </c>
      <c r="W36" s="47">
        <v>1.0797800925925922</v>
      </c>
      <c r="X36" s="49">
        <v>1.0942245370370367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100-17BA-49E1-9D5E-C403F1C7DEE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1" sqref="P41"/>
      <selection pane="bottomLeft"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89110</v>
      </c>
      <c r="E1" s="87" t="s">
        <v>3</v>
      </c>
      <c r="F1" s="88">
        <f>SUM(G5:G140)</f>
        <v>1747150.3399999996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46242</v>
      </c>
      <c r="B2" s="348"/>
      <c r="C2" s="91" t="s">
        <v>40</v>
      </c>
      <c r="D2" s="92">
        <f>AVERAGE(N21,N38,N55,N72,N89,N106,N123,N140)</f>
        <v>687.4313177588117</v>
      </c>
      <c r="E2" s="92" t="s">
        <v>91</v>
      </c>
      <c r="F2" s="93">
        <f>F1/D1</f>
        <v>19.606669734036579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1435</v>
      </c>
      <c r="G5" s="147">
        <f t="shared" ref="G5:G9" si="0">E5*F5</f>
        <v>36793.4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3216.8895511531841</v>
      </c>
      <c r="N5" s="151">
        <f>M5/L5</f>
        <v>321.68895511531844</v>
      </c>
      <c r="O5" s="153">
        <f>L5-I5</f>
        <v>0</v>
      </c>
      <c r="P5" s="154">
        <f>N5-K5</f>
        <v>-38.311044884681564</v>
      </c>
      <c r="Q5" s="155">
        <f>N5/K5</f>
        <v>0.89358043087588457</v>
      </c>
      <c r="R5" s="302">
        <f>Q21</f>
        <v>0.87832101565496357</v>
      </c>
      <c r="S5" s="156">
        <v>0.20833333333333334</v>
      </c>
      <c r="T5" s="157">
        <v>0.22690972222222222</v>
      </c>
      <c r="U5" s="158"/>
      <c r="V5" s="159">
        <v>26.764984818684571</v>
      </c>
      <c r="W5" s="160"/>
      <c r="X5" s="161"/>
      <c r="Y5" s="305"/>
      <c r="Z5" s="306"/>
      <c r="AA5" s="114">
        <f>M5-J5</f>
        <v>-383.11044884681587</v>
      </c>
      <c r="AB5" s="155">
        <f>M5/J5</f>
        <v>0.89358043087588446</v>
      </c>
      <c r="AC5" s="307">
        <f>AB21</f>
        <v>0.87832101565496357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2126</v>
      </c>
      <c r="G6" s="102">
        <f t="shared" si="0"/>
        <v>62759.519999999997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3157.1833410043864</v>
      </c>
      <c r="N6" s="105">
        <f>M6/L6</f>
        <v>287.01666736403513</v>
      </c>
      <c r="O6" s="107">
        <f>L6-I6</f>
        <v>0</v>
      </c>
      <c r="P6" s="108">
        <f>N6-K6</f>
        <v>-40.256059908692123</v>
      </c>
      <c r="Q6" s="109">
        <f>N6/K6</f>
        <v>0.87699537250121851</v>
      </c>
      <c r="R6" s="303"/>
      <c r="S6" s="46">
        <v>0.2298611111111111</v>
      </c>
      <c r="T6" s="47">
        <v>0.25791666666666668</v>
      </c>
      <c r="U6" s="110">
        <v>5</v>
      </c>
      <c r="V6" s="111">
        <v>40.403101822848107</v>
      </c>
      <c r="W6" s="112"/>
      <c r="X6" s="115"/>
      <c r="Y6" s="294"/>
      <c r="Z6" s="295"/>
      <c r="AA6" s="116">
        <f>M6-J6</f>
        <v>-442.81665899561358</v>
      </c>
      <c r="AB6" s="109">
        <f>M6/J6</f>
        <v>0.8769953725012184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2441</v>
      </c>
      <c r="G7" s="102">
        <f t="shared" si="0"/>
        <v>72863.850000000006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3157.291905152008</v>
      </c>
      <c r="N7" s="105">
        <f>M7/L7</f>
        <v>287.02653683200072</v>
      </c>
      <c r="O7" s="107">
        <f>L7-I7</f>
        <v>0</v>
      </c>
      <c r="P7" s="108">
        <f>N7-K7</f>
        <v>-40.246190440726537</v>
      </c>
      <c r="Q7" s="109">
        <f>N7/K7</f>
        <v>0.8770255292088911</v>
      </c>
      <c r="R7" s="303"/>
      <c r="S7" s="46">
        <v>0.26180555555555551</v>
      </c>
      <c r="T7" s="47">
        <v>0.29401620370370368</v>
      </c>
      <c r="U7" s="110">
        <v>5.5999999999999162</v>
      </c>
      <c r="V7" s="111">
        <v>46.387855288581143</v>
      </c>
      <c r="W7" s="112"/>
      <c r="X7" s="115"/>
      <c r="Y7" s="294"/>
      <c r="Z7" s="295"/>
      <c r="AA7" s="116">
        <f>M7-J7</f>
        <v>-442.70809484799202</v>
      </c>
      <c r="AB7" s="109">
        <f>M7/J7</f>
        <v>0.8770255292088911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1384</v>
      </c>
      <c r="G8" s="102">
        <f t="shared" si="0"/>
        <v>41520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3156.5911721090984</v>
      </c>
      <c r="N8" s="105">
        <f>M8/L8</f>
        <v>286.96283382809986</v>
      </c>
      <c r="O8" s="107">
        <f>L8-I8</f>
        <v>0</v>
      </c>
      <c r="P8" s="108">
        <f>N8-K8</f>
        <v>-40.309893444627392</v>
      </c>
      <c r="Q8" s="109">
        <f>N8/K8</f>
        <v>0.87683088114141627</v>
      </c>
      <c r="R8" s="303"/>
      <c r="S8" s="46">
        <v>0.29791666666666661</v>
      </c>
      <c r="T8" s="47">
        <v>0.31618055555555552</v>
      </c>
      <c r="U8" s="110">
        <v>5.6166666666666121</v>
      </c>
      <c r="V8" s="111">
        <v>26.306859353128157</v>
      </c>
      <c r="W8" s="112"/>
      <c r="X8" s="115"/>
      <c r="Y8" s="294"/>
      <c r="Z8" s="295"/>
      <c r="AA8" s="116">
        <f>M8-J8</f>
        <v>-443.40882789090165</v>
      </c>
      <c r="AB8" s="109">
        <f>M8/J8</f>
        <v>0.87683088114141616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1088</v>
      </c>
      <c r="G9" s="102">
        <f t="shared" si="0"/>
        <v>31084.16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03"/>
      <c r="S9" s="46">
        <v>0.32013888888888881</v>
      </c>
      <c r="T9" s="47">
        <v>0.33465277777777769</v>
      </c>
      <c r="U9" s="110">
        <v>5.6999999999999318</v>
      </c>
      <c r="V9" s="111">
        <v>20.910863421444134</v>
      </c>
      <c r="W9" s="112"/>
      <c r="X9" s="115"/>
      <c r="Y9" s="294"/>
      <c r="Z9" s="295"/>
      <c r="AA9" s="116">
        <f>M9-J9</f>
        <v>-478.17768762932928</v>
      </c>
      <c r="AB9" s="109">
        <f>M9/J9</f>
        <v>0.8671728645474085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3161.955656357869</v>
      </c>
      <c r="N21" s="137">
        <f>M21/L21</f>
        <v>287.4505142143517</v>
      </c>
      <c r="O21" s="138">
        <f>L21-I21</f>
        <v>0</v>
      </c>
      <c r="P21" s="139">
        <f>N21-K21</f>
        <v>-39.822213058375553</v>
      </c>
      <c r="Q21" s="140">
        <f>N21/K21</f>
        <v>0.87832101565496357</v>
      </c>
      <c r="R21" s="304"/>
      <c r="S21" s="141">
        <v>0.20833333333333334</v>
      </c>
      <c r="T21" s="142">
        <v>0.39062499999999989</v>
      </c>
      <c r="U21" s="143"/>
      <c r="V21" s="165"/>
      <c r="W21" s="166"/>
      <c r="X21" s="137"/>
      <c r="Y21" s="290"/>
      <c r="Z21" s="291"/>
      <c r="AA21" s="167">
        <f>M21-J21</f>
        <v>-438.04434364213103</v>
      </c>
      <c r="AB21" s="140">
        <f>M21/J21</f>
        <v>0.87832101565496357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1819</v>
      </c>
      <c r="G22" s="147">
        <f t="shared" ref="G22:G24" si="5">E22*F22</f>
        <v>33706.07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3013.0934405697476</v>
      </c>
      <c r="N22" s="151">
        <f>M22/L22</f>
        <v>1004.3644801899159</v>
      </c>
      <c r="O22" s="153">
        <f>L22-I22</f>
        <v>0</v>
      </c>
      <c r="P22" s="154">
        <f>N22-K22</f>
        <v>-95.635519810084133</v>
      </c>
      <c r="Q22" s="155">
        <f>N22/K22</f>
        <v>0.913058618354469</v>
      </c>
      <c r="R22" s="302">
        <f>Q38</f>
        <v>0.91349254598953789</v>
      </c>
      <c r="S22" s="156">
        <v>0.31736111111111104</v>
      </c>
      <c r="T22" s="157">
        <v>0.34251157407407401</v>
      </c>
      <c r="U22" s="158"/>
      <c r="V22" s="111">
        <v>36.221910190532512</v>
      </c>
      <c r="W22" s="160"/>
      <c r="X22" s="161"/>
      <c r="Y22" s="305"/>
      <c r="Z22" s="306"/>
      <c r="AA22" s="114">
        <f>M22-J22</f>
        <v>-286.9065594302524</v>
      </c>
      <c r="AB22" s="155">
        <f>M22/J22</f>
        <v>0.913058618354469</v>
      </c>
      <c r="AC22" s="307">
        <f>AB38</f>
        <v>0.91349254598953789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533</v>
      </c>
      <c r="G23" s="102">
        <f t="shared" si="5"/>
        <v>11875.24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3016.3698070850169</v>
      </c>
      <c r="N23" s="105">
        <f>M23/L23</f>
        <v>603.27396141700342</v>
      </c>
      <c r="O23" s="107">
        <f>L23-I23</f>
        <v>0</v>
      </c>
      <c r="P23" s="108">
        <f>N23-K23</f>
        <v>-56.72603858299658</v>
      </c>
      <c r="Q23" s="109">
        <f>N23/K23</f>
        <v>0.91405145669242938</v>
      </c>
      <c r="R23" s="303"/>
      <c r="S23" s="46">
        <v>0.34583333333333327</v>
      </c>
      <c r="T23" s="47">
        <v>0.35319444444444437</v>
      </c>
      <c r="U23" s="110">
        <v>4.783333333333335</v>
      </c>
      <c r="V23" s="111">
        <v>10.602148292587865</v>
      </c>
      <c r="W23" s="112"/>
      <c r="X23" s="115"/>
      <c r="Y23" s="294"/>
      <c r="Z23" s="295"/>
      <c r="AA23" s="116">
        <f>M23-J23</f>
        <v>-283.63019291498313</v>
      </c>
      <c r="AB23" s="109">
        <f>M23/J23</f>
        <v>0.91405145669242938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2149</v>
      </c>
      <c r="G24" s="102">
        <f t="shared" si="5"/>
        <v>38445.61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3014.1129576416602</v>
      </c>
      <c r="N24" s="105">
        <f>M24/L24</f>
        <v>753.52823941041504</v>
      </c>
      <c r="O24" s="107">
        <f>L24-I24</f>
        <v>0</v>
      </c>
      <c r="P24" s="108">
        <f>N24-K24</f>
        <v>-71.47176058958496</v>
      </c>
      <c r="Q24" s="109">
        <f>N24/K24</f>
        <v>0.91336756292171517</v>
      </c>
      <c r="R24" s="303"/>
      <c r="S24" s="46">
        <v>0.35694444444444434</v>
      </c>
      <c r="T24" s="47">
        <v>0.38664351851851841</v>
      </c>
      <c r="U24" s="110">
        <v>5.3999999999999648</v>
      </c>
      <c r="V24" s="111">
        <v>42.778755080528519</v>
      </c>
      <c r="W24" s="112"/>
      <c r="X24" s="115"/>
      <c r="Y24" s="294"/>
      <c r="Z24" s="295"/>
      <c r="AA24" s="116">
        <f>M24-J24</f>
        <v>-285.88704235833984</v>
      </c>
      <c r="AB24" s="109">
        <f>M24/J24</f>
        <v>0.91336756292171517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3014.5254017654752</v>
      </c>
      <c r="N38" s="137">
        <f t="shared" ref="N38:N44" si="10">M38/L38</f>
        <v>753.6313504413688</v>
      </c>
      <c r="O38" s="138">
        <f t="shared" ref="O38:O44" si="11">L38-I38</f>
        <v>0</v>
      </c>
      <c r="P38" s="139">
        <f t="shared" ref="P38:P44" si="12">N38-K38</f>
        <v>-71.368649558631205</v>
      </c>
      <c r="Q38" s="140">
        <f t="shared" ref="Q38:Q44" si="13">N38/K38</f>
        <v>0.91349254598953789</v>
      </c>
      <c r="R38" s="304"/>
      <c r="S38" s="141">
        <v>0.31736111111111104</v>
      </c>
      <c r="T38" s="142">
        <v>0.38664351851851841</v>
      </c>
      <c r="U38" s="143"/>
      <c r="V38" s="165"/>
      <c r="W38" s="98"/>
      <c r="X38" s="68"/>
      <c r="Y38" s="290"/>
      <c r="Z38" s="291"/>
      <c r="AA38" s="167">
        <f t="shared" ref="AA38:AA44" si="14">M38-J38</f>
        <v>-285.47459823452482</v>
      </c>
      <c r="AB38" s="140">
        <f t="shared" ref="AB38:AB44" si="15">M38/J38</f>
        <v>0.91349254598953789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572</v>
      </c>
      <c r="G39" s="147">
        <f t="shared" ref="G39:G44" si="16">E39*F39</f>
        <v>14317.16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3219.9495508629147</v>
      </c>
      <c r="N39" s="151">
        <f t="shared" si="10"/>
        <v>643.989910172583</v>
      </c>
      <c r="O39" s="153">
        <f t="shared" si="11"/>
        <v>0</v>
      </c>
      <c r="P39" s="154">
        <f t="shared" si="12"/>
        <v>-76.010089827417005</v>
      </c>
      <c r="Q39" s="155">
        <f t="shared" si="13"/>
        <v>0.89443043079525419</v>
      </c>
      <c r="R39" s="302">
        <f>Q55</f>
        <v>0.90047832047981236</v>
      </c>
      <c r="S39" s="156">
        <v>0.25</v>
      </c>
      <c r="T39" s="157">
        <v>0.25739583333333332</v>
      </c>
      <c r="U39" s="158"/>
      <c r="V39" s="159">
        <v>10.658552085327727</v>
      </c>
      <c r="W39" s="160"/>
      <c r="X39" s="161"/>
      <c r="Y39" s="305"/>
      <c r="Z39" s="306"/>
      <c r="AA39" s="114">
        <f t="shared" si="14"/>
        <v>-380.05044913708525</v>
      </c>
      <c r="AB39" s="155">
        <f t="shared" si="15"/>
        <v>0.89443043079525408</v>
      </c>
      <c r="AC39" s="307">
        <f>AB55</f>
        <v>0.90047832047981236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812</v>
      </c>
      <c r="G40" s="102">
        <f t="shared" si="16"/>
        <v>14762.16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3218.1618073801164</v>
      </c>
      <c r="N40" s="105">
        <f t="shared" si="10"/>
        <v>1072.7206024600389</v>
      </c>
      <c r="O40" s="107">
        <f t="shared" si="11"/>
        <v>0</v>
      </c>
      <c r="P40" s="108">
        <f t="shared" si="12"/>
        <v>-127.27939753996111</v>
      </c>
      <c r="Q40" s="109">
        <f t="shared" si="13"/>
        <v>0.89393383538336579</v>
      </c>
      <c r="R40" s="303"/>
      <c r="S40" s="46">
        <v>0.2673611111111111</v>
      </c>
      <c r="T40" s="47">
        <v>0.27787037037037038</v>
      </c>
      <c r="U40" s="110">
        <v>15</v>
      </c>
      <c r="V40" s="111">
        <v>15.139077186321659</v>
      </c>
      <c r="W40" s="112"/>
      <c r="X40" s="115"/>
      <c r="Y40" s="294"/>
      <c r="Z40" s="295"/>
      <c r="AA40" s="116">
        <f t="shared" si="14"/>
        <v>-381.83819261988356</v>
      </c>
      <c r="AB40" s="109">
        <f t="shared" si="15"/>
        <v>0.89393383538336568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855</v>
      </c>
      <c r="G41" s="102">
        <f t="shared" si="16"/>
        <v>21221.1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3220.7201595422816</v>
      </c>
      <c r="N41" s="105">
        <f t="shared" si="10"/>
        <v>644.14403190845633</v>
      </c>
      <c r="O41" s="107">
        <f t="shared" si="11"/>
        <v>0</v>
      </c>
      <c r="P41" s="108">
        <f t="shared" si="12"/>
        <v>-75.855968091543673</v>
      </c>
      <c r="Q41" s="109">
        <f t="shared" si="13"/>
        <v>0.89464448876174485</v>
      </c>
      <c r="R41" s="303"/>
      <c r="S41" s="46">
        <v>0.28819444444444448</v>
      </c>
      <c r="T41" s="47">
        <v>0.29924768518518524</v>
      </c>
      <c r="U41" s="110">
        <v>14.866666666666699</v>
      </c>
      <c r="V41" s="111">
        <v>15.928114663426888</v>
      </c>
      <c r="W41" s="112"/>
      <c r="X41" s="115"/>
      <c r="Y41" s="294"/>
      <c r="Z41" s="295"/>
      <c r="AA41" s="116">
        <f t="shared" si="14"/>
        <v>-379.27984045771836</v>
      </c>
      <c r="AB41" s="109">
        <f t="shared" si="15"/>
        <v>0.89464448876174485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1432</v>
      </c>
      <c r="G42" s="102">
        <f t="shared" si="16"/>
        <v>24444.240000000002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3019.7683646395126</v>
      </c>
      <c r="N42" s="105">
        <f t="shared" si="10"/>
        <v>1006.5894548798375</v>
      </c>
      <c r="O42" s="107">
        <f t="shared" si="11"/>
        <v>0</v>
      </c>
      <c r="P42" s="108">
        <f t="shared" si="12"/>
        <v>-93.41054512016251</v>
      </c>
      <c r="Q42" s="109">
        <f t="shared" si="13"/>
        <v>0.9150813226180341</v>
      </c>
      <c r="R42" s="303"/>
      <c r="S42" s="46">
        <v>0.30902777777777785</v>
      </c>
      <c r="T42" s="47">
        <v>0.32878472222222227</v>
      </c>
      <c r="U42" s="110">
        <v>15</v>
      </c>
      <c r="V42" s="111">
        <v>28.452513446426799</v>
      </c>
      <c r="W42" s="112"/>
      <c r="X42" s="115"/>
      <c r="Y42" s="294"/>
      <c r="Z42" s="295"/>
      <c r="AA42" s="116">
        <f t="shared" si="14"/>
        <v>-280.23163536048742</v>
      </c>
      <c r="AB42" s="109">
        <f t="shared" si="15"/>
        <v>0.9150813226180341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3505</v>
      </c>
      <c r="G43" s="102">
        <f t="shared" si="16"/>
        <v>49175.149999999994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2743.7161146167418</v>
      </c>
      <c r="N43" s="105">
        <f t="shared" si="10"/>
        <v>914.57203820558061</v>
      </c>
      <c r="O43" s="107">
        <f t="shared" si="11"/>
        <v>0</v>
      </c>
      <c r="P43" s="108">
        <f t="shared" si="12"/>
        <v>-85.427961794419389</v>
      </c>
      <c r="Q43" s="109">
        <f t="shared" si="13"/>
        <v>0.91457203820558064</v>
      </c>
      <c r="R43" s="303"/>
      <c r="S43" s="46">
        <v>0.33888888888888896</v>
      </c>
      <c r="T43" s="47">
        <v>0.39210648148148153</v>
      </c>
      <c r="U43" s="110">
        <v>14.550000000000036</v>
      </c>
      <c r="V43" s="111">
        <v>76.647871432346022</v>
      </c>
      <c r="W43" s="112"/>
      <c r="X43" s="115"/>
      <c r="Y43" s="294"/>
      <c r="Z43" s="295"/>
      <c r="AA43" s="116">
        <f t="shared" si="14"/>
        <v>-256.28388538325817</v>
      </c>
      <c r="AB43" s="109">
        <f t="shared" si="15"/>
        <v>0.91457203820558064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4768</v>
      </c>
      <c r="G44" s="120">
        <f t="shared" si="16"/>
        <v>68087.039999999994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3217.5852368905494</v>
      </c>
      <c r="N44" s="105">
        <f t="shared" si="10"/>
        <v>1072.5284122968499</v>
      </c>
      <c r="O44" s="107">
        <f t="shared" si="11"/>
        <v>0</v>
      </c>
      <c r="P44" s="108">
        <f t="shared" si="12"/>
        <v>-127.47158770315013</v>
      </c>
      <c r="Q44" s="109">
        <f t="shared" si="13"/>
        <v>0.89377367691404153</v>
      </c>
      <c r="R44" s="303"/>
      <c r="S44" s="46">
        <v>0.4020833333333334</v>
      </c>
      <c r="T44" s="119">
        <v>0.46381944444444451</v>
      </c>
      <c r="U44" s="110">
        <v>15</v>
      </c>
      <c r="V44" s="111">
        <v>88.911397503944798</v>
      </c>
      <c r="W44" s="112"/>
      <c r="X44" s="115"/>
      <c r="Y44" s="294"/>
      <c r="Z44" s="295"/>
      <c r="AA44" s="116">
        <f t="shared" si="14"/>
        <v>-382.41476310945063</v>
      </c>
      <c r="AB44" s="109">
        <f t="shared" si="15"/>
        <v>0.89377367691404153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3106.6502056553527</v>
      </c>
      <c r="N55" s="137">
        <f t="shared" ref="N55:N62" si="22">M55/L55</f>
        <v>847.26823790600531</v>
      </c>
      <c r="O55" s="138">
        <f t="shared" ref="O55:O62" si="23">L55-I55</f>
        <v>0</v>
      </c>
      <c r="P55" s="139">
        <f t="shared" ref="P55:P62" si="24">N55-K55</f>
        <v>-93.640853003085681</v>
      </c>
      <c r="Q55" s="140">
        <f t="shared" ref="Q55:Q62" si="25">N55/K55</f>
        <v>0.90047832047981236</v>
      </c>
      <c r="R55" s="304"/>
      <c r="S55" s="141">
        <v>0.25</v>
      </c>
      <c r="T55" s="142">
        <v>0.46381944444444451</v>
      </c>
      <c r="U55" s="143"/>
      <c r="V55" s="165"/>
      <c r="W55" s="98"/>
      <c r="X55" s="68"/>
      <c r="Y55" s="290"/>
      <c r="Z55" s="291"/>
      <c r="AA55" s="167">
        <f t="shared" ref="AA55:AA62" si="26">M55-J55</f>
        <v>-343.34979434464731</v>
      </c>
      <c r="AB55" s="140">
        <f t="shared" ref="AB55:AB62" si="27">M55/J55</f>
        <v>0.90047832047981236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956</v>
      </c>
      <c r="G56" s="147">
        <f t="shared" ref="G56:G62" si="28">E56*F56</f>
        <v>19808.32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3218.7183578594536</v>
      </c>
      <c r="N56" s="151">
        <f t="shared" si="22"/>
        <v>1072.9061192864845</v>
      </c>
      <c r="O56" s="153">
        <f t="shared" si="23"/>
        <v>0</v>
      </c>
      <c r="P56" s="154">
        <f t="shared" si="24"/>
        <v>-127.09388071351555</v>
      </c>
      <c r="Q56" s="155">
        <f t="shared" si="25"/>
        <v>0.89408843273873706</v>
      </c>
      <c r="R56" s="302">
        <f>Q72</f>
        <v>0.89673295611046422</v>
      </c>
      <c r="S56" s="156">
        <v>0.25</v>
      </c>
      <c r="T56" s="157">
        <v>0.26237268518518519</v>
      </c>
      <c r="U56" s="158"/>
      <c r="V56" s="159">
        <v>17.820757712441221</v>
      </c>
      <c r="W56" s="157"/>
      <c r="X56" s="168"/>
      <c r="Y56" s="305"/>
      <c r="Z56" s="306"/>
      <c r="AA56" s="114">
        <f t="shared" si="26"/>
        <v>-381.28164214054641</v>
      </c>
      <c r="AB56" s="155">
        <f t="shared" si="27"/>
        <v>0.89408843273873706</v>
      </c>
      <c r="AC56" s="307">
        <f>AB72</f>
        <v>0.89673295611046411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350</v>
      </c>
      <c r="G57" s="102">
        <f t="shared" si="28"/>
        <v>8302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3217.5111494849389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03"/>
      <c r="S57" s="46">
        <v>0.27222222222222225</v>
      </c>
      <c r="T57" s="47">
        <v>0.27674768518518522</v>
      </c>
      <c r="U57" s="110">
        <v>15</v>
      </c>
      <c r="V57" s="111">
        <v>6.5267839097812272</v>
      </c>
      <c r="W57" s="112"/>
      <c r="X57" s="13"/>
      <c r="Y57" s="294"/>
      <c r="Z57" s="295"/>
      <c r="AA57" s="116">
        <f t="shared" si="26"/>
        <v>-382.48885051506113</v>
      </c>
      <c r="AB57" s="109">
        <f t="shared" si="27"/>
        <v>0.89375309707914974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1336</v>
      </c>
      <c r="G58" s="102">
        <f t="shared" si="28"/>
        <v>40080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3221.0706743701639</v>
      </c>
      <c r="N58" s="105">
        <f t="shared" si="22"/>
        <v>805.26766859254099</v>
      </c>
      <c r="O58" s="107">
        <f t="shared" si="23"/>
        <v>0</v>
      </c>
      <c r="P58" s="108">
        <f t="shared" si="24"/>
        <v>-94.732331407459014</v>
      </c>
      <c r="Q58" s="109">
        <f t="shared" si="25"/>
        <v>0.89474185399171224</v>
      </c>
      <c r="R58" s="303"/>
      <c r="S58" s="46">
        <v>0.28680555555555559</v>
      </c>
      <c r="T58" s="47">
        <v>0.3040856481481482</v>
      </c>
      <c r="U58" s="110">
        <v>15</v>
      </c>
      <c r="V58" s="111">
        <v>24.886135109616674</v>
      </c>
      <c r="W58" s="112"/>
      <c r="X58" s="13"/>
      <c r="Y58" s="294"/>
      <c r="Z58" s="295"/>
      <c r="AA58" s="116">
        <f t="shared" si="26"/>
        <v>-378.92932562983606</v>
      </c>
      <c r="AB58" s="109">
        <f t="shared" si="27"/>
        <v>0.89474185399171224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1438</v>
      </c>
      <c r="G59" s="102">
        <f t="shared" si="28"/>
        <v>43140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3020.0709012974698</v>
      </c>
      <c r="N59" s="105">
        <f t="shared" si="22"/>
        <v>755.01772532436746</v>
      </c>
      <c r="O59" s="107">
        <f t="shared" si="23"/>
        <v>0</v>
      </c>
      <c r="P59" s="108">
        <f t="shared" si="24"/>
        <v>-69.982274675632539</v>
      </c>
      <c r="Q59" s="109">
        <f t="shared" si="25"/>
        <v>0.91517300039317273</v>
      </c>
      <c r="R59" s="303"/>
      <c r="S59" s="46">
        <v>0.31388888888888894</v>
      </c>
      <c r="T59" s="47">
        <v>0.33372685185185191</v>
      </c>
      <c r="U59" s="110">
        <v>15</v>
      </c>
      <c r="V59" s="111">
        <v>28.568865705415313</v>
      </c>
      <c r="W59" s="112"/>
      <c r="X59" s="115"/>
      <c r="Y59" s="294"/>
      <c r="Z59" s="295"/>
      <c r="AA59" s="116">
        <f t="shared" si="26"/>
        <v>-279.92909870253015</v>
      </c>
      <c r="AB59" s="109">
        <f t="shared" si="27"/>
        <v>0.91517300039317273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2255</v>
      </c>
      <c r="G60" s="102">
        <f t="shared" si="28"/>
        <v>61967.4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3220.2058765915908</v>
      </c>
      <c r="N60" s="105">
        <f t="shared" si="22"/>
        <v>644.04117531831821</v>
      </c>
      <c r="O60" s="107">
        <f t="shared" si="23"/>
        <v>0</v>
      </c>
      <c r="P60" s="108">
        <f t="shared" si="24"/>
        <v>-75.95882468168179</v>
      </c>
      <c r="Q60" s="109">
        <f t="shared" si="25"/>
        <v>0.89450163238655311</v>
      </c>
      <c r="R60" s="303"/>
      <c r="S60" s="46">
        <v>0.34375000000000006</v>
      </c>
      <c r="T60" s="47">
        <v>0.37291666666666673</v>
      </c>
      <c r="U60" s="110">
        <v>15</v>
      </c>
      <c r="V60" s="111">
        <v>42.015947173914093</v>
      </c>
      <c r="W60" s="112"/>
      <c r="X60" s="115"/>
      <c r="Y60" s="294"/>
      <c r="Z60" s="295"/>
      <c r="AA60" s="116">
        <f t="shared" si="26"/>
        <v>-379.79412340840918</v>
      </c>
      <c r="AB60" s="109">
        <f t="shared" si="27"/>
        <v>0.894501632386553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1525</v>
      </c>
      <c r="G61" s="120">
        <f t="shared" si="28"/>
        <v>27724.5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03"/>
      <c r="S61" s="46">
        <v>0.38333333333333341</v>
      </c>
      <c r="T61" s="119">
        <v>0.40309027777777784</v>
      </c>
      <c r="U61" s="110">
        <v>15.000000000000027</v>
      </c>
      <c r="V61" s="111">
        <v>28.452498630821907</v>
      </c>
      <c r="W61" s="112"/>
      <c r="X61" s="49"/>
      <c r="Y61" s="294"/>
      <c r="Z61" s="295"/>
      <c r="AA61" s="116">
        <f t="shared" si="26"/>
        <v>-384.11371924712967</v>
      </c>
      <c r="AB61" s="109">
        <f t="shared" si="27"/>
        <v>0.89330174465357515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3974</v>
      </c>
      <c r="G62" s="120">
        <f t="shared" si="28"/>
        <v>66206.84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3215.1873667940713</v>
      </c>
      <c r="N62" s="105">
        <f t="shared" si="22"/>
        <v>643.03747335881428</v>
      </c>
      <c r="O62" s="122">
        <f t="shared" si="23"/>
        <v>0</v>
      </c>
      <c r="P62" s="123">
        <f t="shared" si="24"/>
        <v>-76.962526641185718</v>
      </c>
      <c r="Q62" s="124">
        <f t="shared" si="25"/>
        <v>0.89310760188724203</v>
      </c>
      <c r="R62" s="303"/>
      <c r="S62" s="46">
        <v>0.41319444444444453</v>
      </c>
      <c r="T62" s="119">
        <v>0.46468750000000009</v>
      </c>
      <c r="U62" s="110">
        <v>14.550000000000036</v>
      </c>
      <c r="V62" s="111">
        <v>74.160530257915696</v>
      </c>
      <c r="W62" s="112"/>
      <c r="X62" s="115"/>
      <c r="Y62" s="294"/>
      <c r="Z62" s="295"/>
      <c r="AA62" s="116">
        <f t="shared" si="26"/>
        <v>-384.81263320592871</v>
      </c>
      <c r="AB62" s="109">
        <f t="shared" si="27"/>
        <v>0.89310760188724203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3189.8072295929369</v>
      </c>
      <c r="N72" s="137">
        <f>M72/L72</f>
        <v>769.95346921208818</v>
      </c>
      <c r="O72" s="138">
        <f>L72-I72</f>
        <v>0</v>
      </c>
      <c r="P72" s="139">
        <f>N72-K72</f>
        <v>-88.667220443084148</v>
      </c>
      <c r="Q72" s="140">
        <f>N72/K72</f>
        <v>0.89673295611046422</v>
      </c>
      <c r="R72" s="304"/>
      <c r="S72" s="141">
        <v>0.25</v>
      </c>
      <c r="T72" s="142">
        <v>0.46468750000000009</v>
      </c>
      <c r="U72" s="143"/>
      <c r="V72" s="165"/>
      <c r="W72" s="166"/>
      <c r="X72" s="137"/>
      <c r="Y72" s="290"/>
      <c r="Z72" s="291"/>
      <c r="AA72" s="167">
        <f>M72-J72</f>
        <v>-367.33562754992045</v>
      </c>
      <c r="AB72" s="140">
        <f>M72/J72</f>
        <v>0.89673295611046411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1468</v>
      </c>
      <c r="G73" s="147">
        <f t="shared" ref="G73:G75" si="33">E73*F73</f>
        <v>41940.76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3120.1789996522871</v>
      </c>
      <c r="N73" s="151">
        <f>M73/L73</f>
        <v>260.01491663769059</v>
      </c>
      <c r="O73" s="153">
        <f>L73-I73</f>
        <v>0</v>
      </c>
      <c r="P73" s="154">
        <f>N73-K73</f>
        <v>-39.98508336230941</v>
      </c>
      <c r="Q73" s="155">
        <f>N73/K73</f>
        <v>0.86671638879230195</v>
      </c>
      <c r="R73" s="302">
        <f>Q89</f>
        <v>0.8934612109577823</v>
      </c>
      <c r="S73" s="156">
        <v>0.70833333333333337</v>
      </c>
      <c r="T73" s="157">
        <v>0.72792824074074081</v>
      </c>
      <c r="U73" s="158"/>
      <c r="V73" s="159">
        <v>28.2291496769306</v>
      </c>
      <c r="W73" s="157"/>
      <c r="X73" s="168"/>
      <c r="Y73" s="305"/>
      <c r="Z73" s="306"/>
      <c r="AA73" s="114">
        <f>M73-J73</f>
        <v>-479.82100034771292</v>
      </c>
      <c r="AB73" s="155">
        <f>M73/J73</f>
        <v>0.86671638879230195</v>
      </c>
      <c r="AC73" s="307">
        <f>AB89</f>
        <v>0.8934612109577823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514</v>
      </c>
      <c r="G74" s="102">
        <f t="shared" si="33"/>
        <v>9102.94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03"/>
      <c r="S74" s="46">
        <v>0.73125000000000007</v>
      </c>
      <c r="T74" s="47">
        <v>0.73780092592592594</v>
      </c>
      <c r="U74" s="110">
        <v>4.783333333333335</v>
      </c>
      <c r="V74" s="111">
        <v>9.4435174228270302</v>
      </c>
      <c r="W74" s="112"/>
      <c r="X74" s="13"/>
      <c r="Y74" s="294"/>
      <c r="Z74" s="295"/>
      <c r="AA74" s="116">
        <f>M74-J74</f>
        <v>-334.2676865875178</v>
      </c>
      <c r="AB74" s="109">
        <f>M74/J74</f>
        <v>0.90714786483680065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1078</v>
      </c>
      <c r="G75" s="102">
        <f t="shared" si="33"/>
        <v>20395.760000000002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3263.4697652792797</v>
      </c>
      <c r="N75" s="105">
        <f>M75/L75</f>
        <v>652.6939530558559</v>
      </c>
      <c r="O75" s="107">
        <f>L75-I75</f>
        <v>0</v>
      </c>
      <c r="P75" s="108">
        <f>N75-K75</f>
        <v>-67.3060469441441</v>
      </c>
      <c r="Q75" s="109">
        <f>N75/K75</f>
        <v>0.90651937924424431</v>
      </c>
      <c r="R75" s="303"/>
      <c r="S75" s="46">
        <v>0.74097222222222225</v>
      </c>
      <c r="T75" s="47">
        <v>0.75473379629629633</v>
      </c>
      <c r="U75" s="110">
        <v>4.5666666666666877</v>
      </c>
      <c r="V75" s="111">
        <v>19.819396118862109</v>
      </c>
      <c r="W75" s="112"/>
      <c r="X75" s="13"/>
      <c r="Y75" s="294"/>
      <c r="Z75" s="295"/>
      <c r="AA75" s="116">
        <f>M75-J75</f>
        <v>-336.53023472072027</v>
      </c>
      <c r="AB75" s="109">
        <f>M75/J75</f>
        <v>0.90651937924424442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3216.4603594480163</v>
      </c>
      <c r="N89" s="137">
        <f t="shared" ref="N89:N94" si="37">M89/L89</f>
        <v>438.60823083382041</v>
      </c>
      <c r="O89" s="138">
        <f t="shared" ref="O89:O94" si="38">L89-I89</f>
        <v>0</v>
      </c>
      <c r="P89" s="139">
        <f t="shared" ref="P89:P94" si="39">N89-K89</f>
        <v>-52.300860075270521</v>
      </c>
      <c r="Q89" s="140">
        <f t="shared" ref="Q89:Q94" si="40">N89/K89</f>
        <v>0.8934612109577823</v>
      </c>
      <c r="R89" s="304"/>
      <c r="S89" s="141">
        <v>0.70833333333333337</v>
      </c>
      <c r="T89" s="142">
        <v>0.75473379629629633</v>
      </c>
      <c r="U89" s="143"/>
      <c r="V89" s="165"/>
      <c r="W89" s="166"/>
      <c r="X89" s="137"/>
      <c r="Y89" s="290"/>
      <c r="Z89" s="291"/>
      <c r="AA89" s="167">
        <f t="shared" ref="AA89:AA94" si="41">M89-J89</f>
        <v>-383.53964055198367</v>
      </c>
      <c r="AB89" s="140">
        <f t="shared" ref="AB89:AB94" si="42">M89/J89</f>
        <v>0.8934612109577823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456</v>
      </c>
      <c r="G90" s="147">
        <f t="shared" ref="G90:G94" si="43">E90*F90</f>
        <v>10611.119999999999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02">
        <f>Q106</f>
        <v>0.91338895248604624</v>
      </c>
      <c r="S90" s="156">
        <v>0.70833333333333337</v>
      </c>
      <c r="T90" s="157">
        <v>0.71525462962962971</v>
      </c>
      <c r="U90" s="158"/>
      <c r="V90" s="159">
        <v>9.9822059112830566</v>
      </c>
      <c r="W90" s="160"/>
      <c r="X90" s="161"/>
      <c r="Y90" s="305"/>
      <c r="Z90" s="306"/>
      <c r="AA90" s="114">
        <f t="shared" si="41"/>
        <v>-259.12285889890063</v>
      </c>
      <c r="AB90" s="155">
        <f t="shared" si="42"/>
        <v>0.91362571370036649</v>
      </c>
      <c r="AC90" s="307">
        <f>AB106</f>
        <v>0.91338895248604624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1305</v>
      </c>
      <c r="G91" s="102">
        <f t="shared" si="43"/>
        <v>32024.699999999997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2740.8099097226473</v>
      </c>
      <c r="N91" s="105">
        <f t="shared" si="37"/>
        <v>685.20247743066182</v>
      </c>
      <c r="O91" s="107">
        <f t="shared" si="38"/>
        <v>0</v>
      </c>
      <c r="P91" s="108">
        <f t="shared" si="39"/>
        <v>-64.797522569338184</v>
      </c>
      <c r="Q91" s="109">
        <f t="shared" si="40"/>
        <v>0.91360330324088246</v>
      </c>
      <c r="R91" s="303"/>
      <c r="S91" s="46">
        <v>0.71805555555555556</v>
      </c>
      <c r="T91" s="47">
        <v>0.73789351851851848</v>
      </c>
      <c r="U91" s="110">
        <v>5</v>
      </c>
      <c r="V91" s="111">
        <v>28.568197933844843</v>
      </c>
      <c r="W91" s="112"/>
      <c r="X91" s="115"/>
      <c r="Y91" s="294"/>
      <c r="Z91" s="295"/>
      <c r="AA91" s="116">
        <f t="shared" si="41"/>
        <v>-259.19009027735274</v>
      </c>
      <c r="AB91" s="109">
        <f t="shared" si="42"/>
        <v>0.91360330324088246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1322</v>
      </c>
      <c r="G92" s="102">
        <f t="shared" si="43"/>
        <v>32164.26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2741.0237563503788</v>
      </c>
      <c r="N92" s="105">
        <f t="shared" si="37"/>
        <v>685.2559390875947</v>
      </c>
      <c r="O92" s="107">
        <f t="shared" si="38"/>
        <v>0</v>
      </c>
      <c r="P92" s="108">
        <f t="shared" si="39"/>
        <v>-64.744060912405303</v>
      </c>
      <c r="Q92" s="109">
        <f t="shared" si="40"/>
        <v>0.91367458545012625</v>
      </c>
      <c r="R92" s="303"/>
      <c r="S92" s="46">
        <v>0.7416666666666667</v>
      </c>
      <c r="T92" s="47">
        <v>0.76175925925925925</v>
      </c>
      <c r="U92" s="110">
        <v>5.4333333333334366</v>
      </c>
      <c r="V92" s="111">
        <v>28.9380928626511</v>
      </c>
      <c r="W92" s="112"/>
      <c r="X92" s="115"/>
      <c r="Y92" s="294"/>
      <c r="Z92" s="295"/>
      <c r="AA92" s="116">
        <f t="shared" si="41"/>
        <v>-258.97624364962121</v>
      </c>
      <c r="AB92" s="109">
        <f t="shared" si="42"/>
        <v>0.91367458545012625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1516</v>
      </c>
      <c r="G93" s="102">
        <f t="shared" si="43"/>
        <v>33776.480000000003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3011.618774390462</v>
      </c>
      <c r="N93" s="105">
        <f t="shared" si="37"/>
        <v>602.32375487809236</v>
      </c>
      <c r="O93" s="107">
        <f t="shared" si="38"/>
        <v>0</v>
      </c>
      <c r="P93" s="108">
        <f t="shared" si="39"/>
        <v>-57.676245121907641</v>
      </c>
      <c r="Q93" s="109">
        <f t="shared" si="40"/>
        <v>0.91261174981529147</v>
      </c>
      <c r="R93" s="303"/>
      <c r="S93" s="46">
        <v>0.76458333333333339</v>
      </c>
      <c r="T93" s="47">
        <v>0.78555555555555556</v>
      </c>
      <c r="U93" s="110">
        <v>5</v>
      </c>
      <c r="V93" s="111">
        <v>30.203025951852052</v>
      </c>
      <c r="W93" s="112"/>
      <c r="X93" s="115"/>
      <c r="Y93" s="294"/>
      <c r="Z93" s="295"/>
      <c r="AA93" s="116">
        <f t="shared" si="41"/>
        <v>-288.38122560953798</v>
      </c>
      <c r="AB93" s="109">
        <f t="shared" si="42"/>
        <v>0.91261174981529147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5260</v>
      </c>
      <c r="G94" s="102">
        <f t="shared" si="43"/>
        <v>94101.400000000009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3014.5380772177346</v>
      </c>
      <c r="N94" s="105">
        <f t="shared" si="37"/>
        <v>753.63451930443364</v>
      </c>
      <c r="O94" s="107">
        <f t="shared" si="38"/>
        <v>0</v>
      </c>
      <c r="P94" s="108">
        <f t="shared" si="39"/>
        <v>-71.365480695566362</v>
      </c>
      <c r="Q94" s="109">
        <f t="shared" si="40"/>
        <v>0.91349638703567715</v>
      </c>
      <c r="R94" s="303"/>
      <c r="S94" s="46">
        <v>0.78888888888888897</v>
      </c>
      <c r="T94" s="47">
        <v>0.8615856481481482</v>
      </c>
      <c r="U94" s="110">
        <v>4.8000000000001108</v>
      </c>
      <c r="V94" s="111">
        <v>104.69265669096565</v>
      </c>
      <c r="W94" s="112"/>
      <c r="X94" s="115"/>
      <c r="Y94" s="294"/>
      <c r="Z94" s="295"/>
      <c r="AA94" s="116">
        <f t="shared" si="41"/>
        <v>-285.46192278226545</v>
      </c>
      <c r="AB94" s="109">
        <f t="shared" si="42"/>
        <v>0.91349638703567715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2849.7735317564643</v>
      </c>
      <c r="N106" s="137">
        <f t="shared" ref="N106:N113" si="48">M106/L106</f>
        <v>647.67580267192363</v>
      </c>
      <c r="O106" s="138">
        <f t="shared" ref="O106:O113" si="49">L106-I106</f>
        <v>0</v>
      </c>
      <c r="P106" s="139">
        <f t="shared" ref="P106:P113" si="50">N106-K106</f>
        <v>-61.415106418985374</v>
      </c>
      <c r="Q106" s="140">
        <f t="shared" ref="Q106:Q113" si="51">N106/K106</f>
        <v>0.91338895248604624</v>
      </c>
      <c r="R106" s="304"/>
      <c r="S106" s="141">
        <v>0.70833333333333337</v>
      </c>
      <c r="T106" s="142">
        <v>0.8615856481481482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-270.22646824353569</v>
      </c>
      <c r="AB106" s="140">
        <f t="shared" ref="AB106:AB113" si="53">M106/J106</f>
        <v>0.91338895248604624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616</v>
      </c>
      <c r="G107" s="147">
        <f t="shared" ref="G107:G113" si="54">E107*F107</f>
        <v>11198.88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2743.0541168696359</v>
      </c>
      <c r="N107" s="151">
        <f t="shared" si="48"/>
        <v>914.35137228987867</v>
      </c>
      <c r="O107" s="153">
        <f t="shared" si="49"/>
        <v>0</v>
      </c>
      <c r="P107" s="154">
        <f t="shared" si="50"/>
        <v>-85.648627710121332</v>
      </c>
      <c r="Q107" s="155">
        <f t="shared" si="51"/>
        <v>0.91435137228987862</v>
      </c>
      <c r="R107" s="302">
        <f>Q123</f>
        <v>0.90497165408625868</v>
      </c>
      <c r="S107" s="156">
        <v>0.73055555555555551</v>
      </c>
      <c r="T107" s="157">
        <v>0.73990740740740735</v>
      </c>
      <c r="U107" s="158"/>
      <c r="V107" s="159">
        <v>13.474032383356192</v>
      </c>
      <c r="W107" s="160"/>
      <c r="X107" s="161"/>
      <c r="Y107" s="305"/>
      <c r="Z107" s="306"/>
      <c r="AA107" s="114">
        <f t="shared" si="52"/>
        <v>-256.94588313036411</v>
      </c>
      <c r="AB107" s="155">
        <f t="shared" si="53"/>
        <v>0.91435137228987862</v>
      </c>
      <c r="AC107" s="307">
        <f>AB123</f>
        <v>0.90497165408625868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1217</v>
      </c>
      <c r="G108" s="102">
        <f t="shared" si="54"/>
        <v>22125.06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3220.1246169944902</v>
      </c>
      <c r="N108" s="105">
        <f t="shared" si="48"/>
        <v>1073.3748723314968</v>
      </c>
      <c r="O108" s="107">
        <f t="shared" si="49"/>
        <v>0</v>
      </c>
      <c r="P108" s="108">
        <f t="shared" si="50"/>
        <v>-126.62512766850318</v>
      </c>
      <c r="Q108" s="109">
        <f t="shared" si="51"/>
        <v>0.89447906027624735</v>
      </c>
      <c r="R108" s="303"/>
      <c r="S108" s="46">
        <v>0.74999999999999989</v>
      </c>
      <c r="T108" s="47">
        <v>0.76574074074074061</v>
      </c>
      <c r="U108" s="110">
        <v>14.53333333333326</v>
      </c>
      <c r="V108" s="111">
        <v>22.676141045793862</v>
      </c>
      <c r="W108" s="112"/>
      <c r="X108" s="115"/>
      <c r="Y108" s="294"/>
      <c r="Z108" s="295"/>
      <c r="AA108" s="116">
        <f t="shared" si="52"/>
        <v>-379.87538300550978</v>
      </c>
      <c r="AB108" s="109">
        <f t="shared" si="53"/>
        <v>0.89447906027624724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2156</v>
      </c>
      <c r="G109" s="102">
        <f t="shared" si="54"/>
        <v>30248.68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2743.6401003867823</v>
      </c>
      <c r="N109" s="105">
        <f t="shared" si="48"/>
        <v>914.54670012892745</v>
      </c>
      <c r="O109" s="107">
        <f t="shared" si="49"/>
        <v>0</v>
      </c>
      <c r="P109" s="108">
        <f t="shared" si="50"/>
        <v>-85.453299871072545</v>
      </c>
      <c r="Q109" s="109">
        <f t="shared" si="51"/>
        <v>0.91454670012892747</v>
      </c>
      <c r="R109" s="303"/>
      <c r="S109" s="46">
        <v>0.77569444444444424</v>
      </c>
      <c r="T109" s="47">
        <v>0.80842592592592577</v>
      </c>
      <c r="U109" s="110">
        <v>15</v>
      </c>
      <c r="V109" s="111">
        <v>47.149041152213655</v>
      </c>
      <c r="W109" s="112"/>
      <c r="X109" s="115"/>
      <c r="Y109" s="294"/>
      <c r="Z109" s="295"/>
      <c r="AA109" s="116">
        <f t="shared" si="52"/>
        <v>-256.35989961321775</v>
      </c>
      <c r="AB109" s="109">
        <f t="shared" si="53"/>
        <v>0.91454670012892747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2614</v>
      </c>
      <c r="G110" s="102">
        <f t="shared" si="54"/>
        <v>37327.919999999998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3219.9203308296869</v>
      </c>
      <c r="N110" s="105">
        <f t="shared" si="48"/>
        <v>1073.3067769432289</v>
      </c>
      <c r="O110" s="107">
        <f t="shared" si="49"/>
        <v>0</v>
      </c>
      <c r="P110" s="108">
        <f t="shared" si="50"/>
        <v>-126.6932230567711</v>
      </c>
      <c r="Q110" s="109">
        <f t="shared" si="51"/>
        <v>0.89442231411935746</v>
      </c>
      <c r="R110" s="303"/>
      <c r="S110" s="46">
        <v>0.81874999999999976</v>
      </c>
      <c r="T110" s="47">
        <v>0.85256944444444416</v>
      </c>
      <c r="U110" s="110">
        <v>14.866666666666539</v>
      </c>
      <c r="V110" s="111">
        <v>48.709279698105618</v>
      </c>
      <c r="W110" s="112"/>
      <c r="X110" s="115"/>
      <c r="Y110" s="294"/>
      <c r="Z110" s="295"/>
      <c r="AA110" s="116">
        <f t="shared" si="52"/>
        <v>-380.07966917031308</v>
      </c>
      <c r="AB110" s="109">
        <f t="shared" si="53"/>
        <v>0.89442231411935746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1371</v>
      </c>
      <c r="G111" s="102">
        <f t="shared" si="54"/>
        <v>24924.78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2743.0541168696363</v>
      </c>
      <c r="N111" s="105">
        <f t="shared" si="48"/>
        <v>914.35137228987878</v>
      </c>
      <c r="O111" s="107">
        <f t="shared" si="49"/>
        <v>0</v>
      </c>
      <c r="P111" s="108">
        <f t="shared" si="50"/>
        <v>-85.648627710121218</v>
      </c>
      <c r="Q111" s="109">
        <f t="shared" si="51"/>
        <v>0.91435137228987873</v>
      </c>
      <c r="R111" s="303"/>
      <c r="S111" s="46">
        <v>0.86249999999999971</v>
      </c>
      <c r="T111" s="47">
        <v>0.88332175925925893</v>
      </c>
      <c r="U111" s="110">
        <v>15</v>
      </c>
      <c r="V111" s="111">
        <v>29.988471424645031</v>
      </c>
      <c r="W111" s="112"/>
      <c r="X111" s="115"/>
      <c r="Y111" s="294"/>
      <c r="Z111" s="295"/>
      <c r="AA111" s="116">
        <f t="shared" si="52"/>
        <v>-256.94588313036365</v>
      </c>
      <c r="AB111" s="109">
        <f t="shared" si="53"/>
        <v>0.91435137228987873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5545</v>
      </c>
      <c r="G112" s="120">
        <f t="shared" si="54"/>
        <v>77796.349999999991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2743.6401003867823</v>
      </c>
      <c r="N112" s="105">
        <f t="shared" si="48"/>
        <v>914.54670012892745</v>
      </c>
      <c r="O112" s="107">
        <f t="shared" si="49"/>
        <v>0</v>
      </c>
      <c r="P112" s="108">
        <f t="shared" si="50"/>
        <v>-85.453299871072545</v>
      </c>
      <c r="Q112" s="109">
        <f t="shared" si="51"/>
        <v>0.91454670012892747</v>
      </c>
      <c r="R112" s="303"/>
      <c r="S112" s="46">
        <v>0.89305555555555527</v>
      </c>
      <c r="T112" s="119">
        <v>0.97725694444444411</v>
      </c>
      <c r="U112" s="110">
        <v>15</v>
      </c>
      <c r="V112" s="111">
        <v>121.26226029175544</v>
      </c>
      <c r="W112" s="112"/>
      <c r="X112" s="115"/>
      <c r="Y112" s="294"/>
      <c r="Z112" s="295"/>
      <c r="AA112" s="116">
        <f t="shared" si="52"/>
        <v>-256.35989961321775</v>
      </c>
      <c r="AB112" s="109">
        <f t="shared" si="53"/>
        <v>0.91454670012892747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7132</v>
      </c>
      <c r="G113" s="120">
        <f t="shared" si="54"/>
        <v>101844.95999999999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3219.9203308296869</v>
      </c>
      <c r="N113" s="105">
        <f t="shared" si="48"/>
        <v>1073.3067769432289</v>
      </c>
      <c r="O113" s="122">
        <f t="shared" si="49"/>
        <v>0</v>
      </c>
      <c r="P113" s="123">
        <f t="shared" si="50"/>
        <v>-126.6932230567711</v>
      </c>
      <c r="Q113" s="124">
        <f t="shared" si="51"/>
        <v>0.89442231411935746</v>
      </c>
      <c r="R113" s="303"/>
      <c r="S113" s="46">
        <v>0.98749999999999971</v>
      </c>
      <c r="T113" s="119">
        <v>1.0797800925925922</v>
      </c>
      <c r="U113" s="110">
        <v>14.750000000000068</v>
      </c>
      <c r="V113" s="111">
        <v>132.89769808985818</v>
      </c>
      <c r="W113" s="112"/>
      <c r="X113" s="115"/>
      <c r="Y113" s="294"/>
      <c r="Z113" s="295"/>
      <c r="AA113" s="116">
        <f t="shared" si="52"/>
        <v>-380.07966917031308</v>
      </c>
      <c r="AB113" s="109">
        <f t="shared" si="53"/>
        <v>0.89442231411935746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2947.6219590238143</v>
      </c>
      <c r="N123" s="137">
        <f t="shared" ref="N123:N135" si="59">M123/L123</f>
        <v>982.54065300793809</v>
      </c>
      <c r="O123" s="138">
        <f t="shared" ref="O123:O135" si="60">L123-I123</f>
        <v>0</v>
      </c>
      <c r="P123" s="139">
        <f t="shared" ref="P123:P135" si="61">N123-K123</f>
        <v>-103.17363270634769</v>
      </c>
      <c r="Q123" s="140">
        <f t="shared" ref="Q123:Q135" si="62">N123/K123</f>
        <v>0.90497165408625868</v>
      </c>
      <c r="R123" s="304"/>
      <c r="S123" s="141">
        <v>0.73055555555555551</v>
      </c>
      <c r="T123" s="142">
        <v>1.0797800925925922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-309.52089811904307</v>
      </c>
      <c r="AB123" s="140">
        <f t="shared" ref="AB123:AB135" si="64">M123/J123</f>
        <v>0.90497165408625868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475</v>
      </c>
      <c r="G124" s="147">
        <f t="shared" ref="G124:G135" si="65">E124*F124</f>
        <v>11889.25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3217.788743699959</v>
      </c>
      <c r="N124" s="151">
        <f t="shared" si="59"/>
        <v>643.55774873999178</v>
      </c>
      <c r="O124" s="153">
        <f t="shared" si="60"/>
        <v>0</v>
      </c>
      <c r="P124" s="154">
        <f t="shared" si="61"/>
        <v>-76.44225126000822</v>
      </c>
      <c r="Q124" s="155">
        <f t="shared" si="62"/>
        <v>0.89383020658332191</v>
      </c>
      <c r="R124" s="302">
        <f>Q140</f>
        <v>0.89389153215624795</v>
      </c>
      <c r="S124" s="156">
        <v>0.74097222222222225</v>
      </c>
      <c r="T124" s="157">
        <v>0.74711805555555555</v>
      </c>
      <c r="U124" s="158"/>
      <c r="V124" s="159">
        <v>8.8570140149192671</v>
      </c>
      <c r="W124" s="157"/>
      <c r="X124" s="168"/>
      <c r="Y124" s="305"/>
      <c r="Z124" s="306"/>
      <c r="AA124" s="170">
        <f t="shared" si="63"/>
        <v>-382.21125630004099</v>
      </c>
      <c r="AB124" s="155">
        <f t="shared" si="64"/>
        <v>0.89383020658332191</v>
      </c>
      <c r="AC124" s="307">
        <f>AB140</f>
        <v>0.89389153215624795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398</v>
      </c>
      <c r="G125" s="102">
        <f t="shared" si="65"/>
        <v>6646.5999999999995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3220.1638854278308</v>
      </c>
      <c r="N125" s="105">
        <f t="shared" si="59"/>
        <v>1073.3879618092769</v>
      </c>
      <c r="O125" s="107">
        <f t="shared" si="60"/>
        <v>0</v>
      </c>
      <c r="P125" s="108">
        <f t="shared" si="61"/>
        <v>-126.61203819072307</v>
      </c>
      <c r="Q125" s="109">
        <f t="shared" si="62"/>
        <v>0.89448996817439741</v>
      </c>
      <c r="R125" s="303"/>
      <c r="S125" s="46">
        <v>0.75694444444444442</v>
      </c>
      <c r="T125" s="47">
        <v>0.76208333333333333</v>
      </c>
      <c r="U125" s="110">
        <v>15</v>
      </c>
      <c r="V125" s="111">
        <v>7.4157716345009277</v>
      </c>
      <c r="W125" s="112"/>
      <c r="X125" s="13"/>
      <c r="Y125" s="294"/>
      <c r="Z125" s="295"/>
      <c r="AA125" s="171">
        <f t="shared" si="63"/>
        <v>-379.83611457216921</v>
      </c>
      <c r="AB125" s="109">
        <f t="shared" si="64"/>
        <v>0.89448996817439741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679</v>
      </c>
      <c r="G126" s="102">
        <f t="shared" si="65"/>
        <v>20370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3215.2800309830332</v>
      </c>
      <c r="N126" s="105">
        <f t="shared" si="59"/>
        <v>803.82000774575829</v>
      </c>
      <c r="O126" s="107">
        <f t="shared" si="60"/>
        <v>0</v>
      </c>
      <c r="P126" s="108">
        <f t="shared" si="61"/>
        <v>-96.179992254241711</v>
      </c>
      <c r="Q126" s="109">
        <f t="shared" si="62"/>
        <v>0.89313334193973148</v>
      </c>
      <c r="R126" s="303"/>
      <c r="S126" s="46">
        <v>0.77222222222222214</v>
      </c>
      <c r="T126" s="47">
        <v>0.78101851851851845</v>
      </c>
      <c r="U126" s="110">
        <v>14.599999999999884</v>
      </c>
      <c r="V126" s="111">
        <v>12.670747060107308</v>
      </c>
      <c r="W126" s="112"/>
      <c r="X126" s="13"/>
      <c r="Y126" s="294"/>
      <c r="Z126" s="295"/>
      <c r="AA126" s="171">
        <f t="shared" si="63"/>
        <v>-384.71996901696684</v>
      </c>
      <c r="AB126" s="109">
        <f t="shared" si="64"/>
        <v>0.89313334193973148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685</v>
      </c>
      <c r="G127" s="102">
        <f t="shared" si="65"/>
        <v>17001.7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3218.7931506730574</v>
      </c>
      <c r="N127" s="105">
        <f t="shared" si="59"/>
        <v>643.75863013461151</v>
      </c>
      <c r="O127" s="107">
        <f t="shared" si="60"/>
        <v>0</v>
      </c>
      <c r="P127" s="108">
        <f t="shared" si="61"/>
        <v>-76.241369865388492</v>
      </c>
      <c r="Q127" s="109">
        <f t="shared" si="62"/>
        <v>0.89410920852029374</v>
      </c>
      <c r="R127" s="303"/>
      <c r="S127" s="46">
        <v>0.79097222222222208</v>
      </c>
      <c r="T127" s="47">
        <v>0.79983796296296283</v>
      </c>
      <c r="U127" s="110">
        <v>15</v>
      </c>
      <c r="V127" s="111">
        <v>12.768760860388277</v>
      </c>
      <c r="W127" s="112"/>
      <c r="X127" s="13"/>
      <c r="Y127" s="294"/>
      <c r="Z127" s="295"/>
      <c r="AA127" s="171">
        <f t="shared" si="63"/>
        <v>-381.20684932694257</v>
      </c>
      <c r="AB127" s="109">
        <f t="shared" si="64"/>
        <v>0.89410920852029374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962</v>
      </c>
      <c r="G128" s="102">
        <f t="shared" si="65"/>
        <v>17489.16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3216.8034114390853</v>
      </c>
      <c r="N128" s="105">
        <f t="shared" si="59"/>
        <v>1072.2678038130284</v>
      </c>
      <c r="O128" s="107">
        <f t="shared" si="60"/>
        <v>0</v>
      </c>
      <c r="P128" s="108">
        <f t="shared" si="61"/>
        <v>-127.73219618697158</v>
      </c>
      <c r="Q128" s="109">
        <f t="shared" si="62"/>
        <v>0.89355650317752366</v>
      </c>
      <c r="R128" s="303"/>
      <c r="S128" s="46">
        <v>0.80972222222222201</v>
      </c>
      <c r="T128" s="47">
        <v>0.8221759259259257</v>
      </c>
      <c r="U128" s="110">
        <v>15</v>
      </c>
      <c r="V128" s="111">
        <v>17.943278658168946</v>
      </c>
      <c r="W128" s="112"/>
      <c r="X128" s="115"/>
      <c r="Y128" s="294"/>
      <c r="Z128" s="295"/>
      <c r="AA128" s="171">
        <f t="shared" si="63"/>
        <v>-383.19658856091473</v>
      </c>
      <c r="AB128" s="109">
        <f t="shared" si="64"/>
        <v>0.89355650317752366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2222</v>
      </c>
      <c r="G129" s="120">
        <f t="shared" si="65"/>
        <v>37018.519999999997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3219.2278723519898</v>
      </c>
      <c r="N129" s="105">
        <f t="shared" si="59"/>
        <v>643.84557447039799</v>
      </c>
      <c r="O129" s="107">
        <f t="shared" si="60"/>
        <v>0</v>
      </c>
      <c r="P129" s="108">
        <f t="shared" si="61"/>
        <v>-76.154425529602008</v>
      </c>
      <c r="Q129" s="109">
        <f t="shared" si="62"/>
        <v>0.89422996454221948</v>
      </c>
      <c r="R129" s="303"/>
      <c r="S129" s="46">
        <v>0.83194444444444415</v>
      </c>
      <c r="T129" s="119">
        <v>0.86069444444444421</v>
      </c>
      <c r="U129" s="110">
        <v>15</v>
      </c>
      <c r="V129" s="111">
        <v>41.413657338458464</v>
      </c>
      <c r="W129" s="112"/>
      <c r="X129" s="49"/>
      <c r="Y129" s="294"/>
      <c r="Z129" s="295"/>
      <c r="AA129" s="171">
        <f t="shared" si="63"/>
        <v>-380.77212764801016</v>
      </c>
      <c r="AB129" s="109">
        <f t="shared" si="64"/>
        <v>0.89422996454221937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984</v>
      </c>
      <c r="G130" s="120">
        <f t="shared" si="65"/>
        <v>24629.52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3217.7887436999586</v>
      </c>
      <c r="N130" s="105">
        <f t="shared" si="59"/>
        <v>643.55774873999167</v>
      </c>
      <c r="O130" s="122">
        <f t="shared" si="60"/>
        <v>0</v>
      </c>
      <c r="P130" s="123">
        <f t="shared" si="61"/>
        <v>-76.442251260008334</v>
      </c>
      <c r="Q130" s="124">
        <f t="shared" si="62"/>
        <v>0.8938302065833218</v>
      </c>
      <c r="R130" s="303"/>
      <c r="S130" s="46">
        <v>0.87083333333333302</v>
      </c>
      <c r="T130" s="119">
        <v>0.88356481481481453</v>
      </c>
      <c r="U130" s="110">
        <v>14.599999999999884</v>
      </c>
      <c r="V130" s="111">
        <v>18.348003769853811</v>
      </c>
      <c r="W130" s="112"/>
      <c r="X130" s="115"/>
      <c r="Y130" s="294"/>
      <c r="Z130" s="295"/>
      <c r="AA130" s="171">
        <f t="shared" si="63"/>
        <v>-382.21125630004144</v>
      </c>
      <c r="AB130" s="109">
        <f t="shared" si="64"/>
        <v>0.8938302065833218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941</v>
      </c>
      <c r="G131" s="120">
        <f t="shared" si="65"/>
        <v>15714.699999999999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3220.1638854278303</v>
      </c>
      <c r="N131" s="105">
        <f t="shared" si="59"/>
        <v>1073.3879618092767</v>
      </c>
      <c r="O131" s="122">
        <f t="shared" si="60"/>
        <v>0</v>
      </c>
      <c r="P131" s="123">
        <f t="shared" si="61"/>
        <v>-126.6120381907233</v>
      </c>
      <c r="Q131" s="124">
        <f t="shared" si="62"/>
        <v>0.8944899681743973</v>
      </c>
      <c r="R131" s="303"/>
      <c r="S131" s="46">
        <v>0.8937499999999996</v>
      </c>
      <c r="T131" s="119">
        <v>0.90591435185185143</v>
      </c>
      <c r="U131" s="110">
        <v>14.666666666666508</v>
      </c>
      <c r="V131" s="111">
        <v>17.533269115742144</v>
      </c>
      <c r="W131" s="112"/>
      <c r="X131" s="115"/>
      <c r="Y131" s="294"/>
      <c r="Z131" s="295"/>
      <c r="AA131" s="171">
        <f t="shared" si="63"/>
        <v>-379.83611457216966</v>
      </c>
      <c r="AB131" s="109">
        <f t="shared" si="64"/>
        <v>0.8944899681743973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1615</v>
      </c>
      <c r="G132" s="120">
        <f t="shared" si="65"/>
        <v>48450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3215.2800309830336</v>
      </c>
      <c r="N132" s="105">
        <f t="shared" si="59"/>
        <v>803.8200077457584</v>
      </c>
      <c r="O132" s="122">
        <f t="shared" si="60"/>
        <v>0</v>
      </c>
      <c r="P132" s="123">
        <f t="shared" si="61"/>
        <v>-96.179992254241597</v>
      </c>
      <c r="Q132" s="124">
        <f t="shared" si="62"/>
        <v>0.8931333419397316</v>
      </c>
      <c r="R132" s="303"/>
      <c r="S132" s="46">
        <v>0.91597222222222174</v>
      </c>
      <c r="T132" s="119">
        <v>0.93689814814814765</v>
      </c>
      <c r="U132" s="110">
        <v>15</v>
      </c>
      <c r="V132" s="111">
        <v>30.137343891124154</v>
      </c>
      <c r="W132" s="125"/>
      <c r="X132" s="126"/>
      <c r="Y132" s="294"/>
      <c r="Z132" s="295"/>
      <c r="AA132" s="171">
        <f t="shared" si="63"/>
        <v>-384.71996901696639</v>
      </c>
      <c r="AB132" s="109">
        <f t="shared" si="64"/>
        <v>0.8931333419397316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1539</v>
      </c>
      <c r="G133" s="120">
        <f t="shared" si="65"/>
        <v>38197.980000000003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3218.7931506730574</v>
      </c>
      <c r="N133" s="105">
        <f t="shared" si="59"/>
        <v>643.75863013461151</v>
      </c>
      <c r="O133" s="122">
        <f t="shared" si="60"/>
        <v>0</v>
      </c>
      <c r="P133" s="123">
        <f t="shared" si="61"/>
        <v>-76.241369865388492</v>
      </c>
      <c r="Q133" s="124">
        <f t="shared" si="62"/>
        <v>0.89410920852029374</v>
      </c>
      <c r="R133" s="303"/>
      <c r="S133" s="46">
        <v>0.94722222222222174</v>
      </c>
      <c r="T133" s="119">
        <v>0.96714120370370327</v>
      </c>
      <c r="U133" s="110">
        <v>14.866666666666699</v>
      </c>
      <c r="V133" s="111">
        <v>28.687770750565779</v>
      </c>
      <c r="W133" s="125"/>
      <c r="X133" s="126"/>
      <c r="Y133" s="294"/>
      <c r="Z133" s="295"/>
      <c r="AA133" s="171">
        <f t="shared" si="63"/>
        <v>-381.20684932694257</v>
      </c>
      <c r="AB133" s="109">
        <f t="shared" si="64"/>
        <v>0.89410920852029374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2509</v>
      </c>
      <c r="G134" s="120">
        <f t="shared" si="65"/>
        <v>45613.62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3216.8034114390848</v>
      </c>
      <c r="N134" s="105">
        <f t="shared" si="59"/>
        <v>1072.2678038130282</v>
      </c>
      <c r="O134" s="122">
        <f t="shared" si="60"/>
        <v>0</v>
      </c>
      <c r="P134" s="123">
        <f t="shared" si="61"/>
        <v>-127.73219618697181</v>
      </c>
      <c r="Q134" s="124">
        <f t="shared" si="62"/>
        <v>0.89355650317752344</v>
      </c>
      <c r="R134" s="303"/>
      <c r="S134" s="46">
        <v>0.97708333333333286</v>
      </c>
      <c r="T134" s="119">
        <v>1.0095717592592588</v>
      </c>
      <c r="U134" s="110">
        <v>15</v>
      </c>
      <c r="V134" s="111">
        <v>46.798010554413608</v>
      </c>
      <c r="W134" s="125"/>
      <c r="X134" s="126"/>
      <c r="Y134" s="294"/>
      <c r="Z134" s="295"/>
      <c r="AA134" s="171">
        <f t="shared" si="63"/>
        <v>-383.19658856091519</v>
      </c>
      <c r="AB134" s="109">
        <f t="shared" si="64"/>
        <v>0.89355650317752355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5778</v>
      </c>
      <c r="G135" s="120">
        <f t="shared" si="65"/>
        <v>96261.48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3219.2278723519903</v>
      </c>
      <c r="N135" s="105">
        <f t="shared" si="59"/>
        <v>643.84557447039811</v>
      </c>
      <c r="O135" s="122">
        <f t="shared" si="60"/>
        <v>0</v>
      </c>
      <c r="P135" s="123">
        <f t="shared" si="61"/>
        <v>-76.154425529601895</v>
      </c>
      <c r="Q135" s="124">
        <f t="shared" si="62"/>
        <v>0.89422996454221959</v>
      </c>
      <c r="R135" s="303"/>
      <c r="S135" s="46">
        <v>1.0194444444444442</v>
      </c>
      <c r="T135" s="119">
        <v>1.0942245370370367</v>
      </c>
      <c r="U135" s="110">
        <v>15</v>
      </c>
      <c r="V135" s="111">
        <v>107.6904194876746</v>
      </c>
      <c r="W135" s="125"/>
      <c r="X135" s="126"/>
      <c r="Y135" s="294"/>
      <c r="Z135" s="295"/>
      <c r="AA135" s="171">
        <f t="shared" si="63"/>
        <v>-380.7721276480097</v>
      </c>
      <c r="AB135" s="109">
        <f t="shared" si="64"/>
        <v>0.89422996454221948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3218.0095157624928</v>
      </c>
      <c r="N140" s="137">
        <f>M140/L140</f>
        <v>772.32228378299817</v>
      </c>
      <c r="O140" s="138">
        <f>L140-I140</f>
        <v>0</v>
      </c>
      <c r="P140" s="139">
        <f>N140-K140</f>
        <v>-91.677716217001716</v>
      </c>
      <c r="Q140" s="140">
        <f>N140/K140</f>
        <v>0.89389153215624795</v>
      </c>
      <c r="R140" s="304"/>
      <c r="S140" s="141">
        <v>0.74097222222222225</v>
      </c>
      <c r="T140" s="142">
        <v>1.0942245370370367</v>
      </c>
      <c r="U140" s="143"/>
      <c r="V140" s="165"/>
      <c r="W140" s="166"/>
      <c r="X140" s="137"/>
      <c r="Y140" s="290"/>
      <c r="Z140" s="291"/>
      <c r="AA140" s="173">
        <f>M140-J140</f>
        <v>-381.99048423750719</v>
      </c>
      <c r="AB140" s="140">
        <f>M140/J140</f>
        <v>0.89389153215624795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868994A5-4AD4-4AB5-876B-00585A6129A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5C93-31D2-4F9C-B0AC-EDD95C7237DC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P41" sqref="P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79420</v>
      </c>
      <c r="E1" s="87" t="s">
        <v>3</v>
      </c>
      <c r="F1" s="88">
        <f>SUM(G5:G140)</f>
        <v>3460559.6100000003</v>
      </c>
      <c r="G1" s="89" t="s">
        <v>84</v>
      </c>
      <c r="H1" s="90">
        <f>L21+L38+L55+L72+L89+L106+L123+L140</f>
        <v>135.94444444444446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46242</v>
      </c>
      <c r="B2" s="348"/>
      <c r="C2" s="91" t="s">
        <v>40</v>
      </c>
      <c r="D2" s="92">
        <f>AVERAGE(N21,N38,N55,N72,N89,N106,N123,N140)</f>
        <v>201.8486663971446</v>
      </c>
      <c r="E2" s="92" t="s">
        <v>91</v>
      </c>
      <c r="F2" s="93">
        <f>F1/D1</f>
        <v>43.572898640141027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45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3540</v>
      </c>
      <c r="G5" s="147">
        <f t="shared" ref="G5:G8" si="0">E5*F5</f>
        <v>69738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1082.6072881768489</v>
      </c>
      <c r="N5" s="151">
        <f>M5/L5</f>
        <v>83.27748370591145</v>
      </c>
      <c r="O5" s="153">
        <f>L5-I5</f>
        <v>0</v>
      </c>
      <c r="P5" s="154">
        <f>N5-K5</f>
        <v>-9.0302086017808563</v>
      </c>
      <c r="Q5" s="155">
        <f>N5/K5</f>
        <v>0.90217274014737403</v>
      </c>
      <c r="R5" s="302">
        <f>Q21</f>
        <v>0.90179084504261375</v>
      </c>
      <c r="S5" s="156">
        <v>0.20833333333333334</v>
      </c>
      <c r="T5" s="157">
        <v>0.34457175925925926</v>
      </c>
      <c r="U5" s="158"/>
      <c r="V5" s="159">
        <v>196.19302615049776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-117.3927118231511</v>
      </c>
      <c r="AF5" s="131">
        <f>M5/J5</f>
        <v>0.90217274014737403</v>
      </c>
      <c r="AG5" s="381">
        <f>AF21</f>
        <v>0.90179084504261375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3767</v>
      </c>
      <c r="G6" s="102">
        <f t="shared" si="0"/>
        <v>212571.81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03"/>
      <c r="S6" s="46">
        <v>0.34791666666666665</v>
      </c>
      <c r="T6" s="47">
        <v>0.43491898148148145</v>
      </c>
      <c r="U6" s="110">
        <v>4.8166666666666469</v>
      </c>
      <c r="V6" s="111">
        <v>125.29138604276621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-196.04517805516434</v>
      </c>
      <c r="AF6" s="109">
        <f>M6/J6</f>
        <v>0.90197741097241779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498</v>
      </c>
      <c r="G7" s="102">
        <f t="shared" si="0"/>
        <v>38520.299999999996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03"/>
      <c r="S7" s="46">
        <v>0.43888888888888888</v>
      </c>
      <c r="T7" s="47">
        <v>0.4503935185185185</v>
      </c>
      <c r="U7" s="110">
        <v>5.7166666666667076</v>
      </c>
      <c r="V7" s="111">
        <v>16.572180795315578</v>
      </c>
      <c r="W7" s="112">
        <v>0.4503935185185185</v>
      </c>
      <c r="X7" s="115">
        <v>0.48888888888888887</v>
      </c>
      <c r="Y7" s="12"/>
      <c r="Z7" s="197"/>
      <c r="AA7" s="294"/>
      <c r="AB7" s="295"/>
      <c r="AC7" s="12">
        <v>1</v>
      </c>
      <c r="AD7" s="197"/>
      <c r="AE7" s="116">
        <f>M7-J7</f>
        <v>-196.97839596065046</v>
      </c>
      <c r="AF7" s="109">
        <f>M7/J7</f>
        <v>0.90151080201967482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3844</v>
      </c>
      <c r="G8" s="102">
        <f t="shared" si="0"/>
        <v>228794.88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1803.3103701457844</v>
      </c>
      <c r="N8" s="105">
        <f>M8/L8</f>
        <v>75.137932089407684</v>
      </c>
      <c r="O8" s="107">
        <f>L8-I8</f>
        <v>0</v>
      </c>
      <c r="P8" s="108">
        <f>N8-K8</f>
        <v>-8.1954012439256445</v>
      </c>
      <c r="Q8" s="109">
        <f>N8/K8</f>
        <v>0.90165518507289222</v>
      </c>
      <c r="R8" s="303"/>
      <c r="S8" s="46">
        <v>0.48888888888888887</v>
      </c>
      <c r="T8" s="47">
        <v>0.57769675925925923</v>
      </c>
      <c r="U8" s="110">
        <v>55.433333333333337</v>
      </c>
      <c r="V8" s="111">
        <v>127.89811660726735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-196.68962985421558</v>
      </c>
      <c r="AF8" s="109">
        <f>M8/J8</f>
        <v>0.90165518507289222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1623.2235210767049</v>
      </c>
      <c r="N21" s="137">
        <f t="shared" ref="N21:N28" si="5">M21/L21</f>
        <v>75.498768422172319</v>
      </c>
      <c r="O21" s="138">
        <f t="shared" ref="O21:O28" si="6">L21-I21</f>
        <v>0</v>
      </c>
      <c r="P21" s="139">
        <f t="shared" ref="P21:P28" si="7">N21-K21</f>
        <v>-8.2221618103858276</v>
      </c>
      <c r="Q21" s="140">
        <f t="shared" ref="Q21:Q28" si="8">N21/K21</f>
        <v>0.90179084504261375</v>
      </c>
      <c r="R21" s="304"/>
      <c r="S21" s="141">
        <v>0.20833333333333334</v>
      </c>
      <c r="T21" s="142">
        <v>0.57769675925925923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8" si="9">M21-J21</f>
        <v>-176.77647892329514</v>
      </c>
      <c r="AF21" s="140">
        <f t="shared" ref="AF21:AF28" si="10">M21/J21</f>
        <v>0.90179084504261375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1868</v>
      </c>
      <c r="G22" s="147">
        <f t="shared" ref="G22:G28" si="11">E22*F22</f>
        <v>68088.600000000006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1892.858342237497</v>
      </c>
      <c r="N22" s="151">
        <f t="shared" si="5"/>
        <v>94.642917111874851</v>
      </c>
      <c r="O22" s="153">
        <f t="shared" si="6"/>
        <v>0</v>
      </c>
      <c r="P22" s="154">
        <f t="shared" si="7"/>
        <v>-10.357082888125149</v>
      </c>
      <c r="Q22" s="155">
        <f t="shared" si="8"/>
        <v>0.90136111535118901</v>
      </c>
      <c r="R22" s="302">
        <f>Q38</f>
        <v>0.90273480222606006</v>
      </c>
      <c r="S22" s="156">
        <v>0.20833333333333334</v>
      </c>
      <c r="T22" s="157">
        <v>0.24944444444444447</v>
      </c>
      <c r="U22" s="158"/>
      <c r="V22" s="159">
        <v>59.212037952884124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-207.14165776250297</v>
      </c>
      <c r="AF22" s="155">
        <f t="shared" si="10"/>
        <v>0.90136111535118901</v>
      </c>
      <c r="AG22" s="374">
        <f>AF38</f>
        <v>0.90995668064386859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1158</v>
      </c>
      <c r="G23" s="102">
        <f t="shared" si="11"/>
        <v>36731.760000000002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1804.2275142827243</v>
      </c>
      <c r="N23" s="105">
        <f t="shared" si="5"/>
        <v>82.010341558305655</v>
      </c>
      <c r="O23" s="107">
        <f t="shared" si="6"/>
        <v>0</v>
      </c>
      <c r="P23" s="108">
        <f t="shared" si="7"/>
        <v>-8.898749350785252</v>
      </c>
      <c r="Q23" s="109">
        <f t="shared" si="8"/>
        <v>0.90211375714136222</v>
      </c>
      <c r="R23" s="303"/>
      <c r="S23" s="46">
        <v>0.25277777777777777</v>
      </c>
      <c r="T23" s="47">
        <v>0.2795138888888889</v>
      </c>
      <c r="U23" s="110">
        <v>4.799999999999951</v>
      </c>
      <c r="V23" s="111">
        <v>38.509555723975296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-195.77248571727569</v>
      </c>
      <c r="AF23" s="109">
        <f t="shared" si="10"/>
        <v>0.9021137571413621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1129</v>
      </c>
      <c r="G24" s="102">
        <f t="shared" si="11"/>
        <v>39277.909999999996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1808.1279954925199</v>
      </c>
      <c r="N24" s="105">
        <f t="shared" si="5"/>
        <v>164.37527231750181</v>
      </c>
      <c r="O24" s="107">
        <f t="shared" si="6"/>
        <v>0</v>
      </c>
      <c r="P24" s="108">
        <f t="shared" si="7"/>
        <v>-17.442909500680003</v>
      </c>
      <c r="Q24" s="109">
        <f t="shared" si="8"/>
        <v>0.90406399774626001</v>
      </c>
      <c r="R24" s="303"/>
      <c r="S24" s="46">
        <v>0.28333333333333333</v>
      </c>
      <c r="T24" s="47">
        <v>0.30934027777777778</v>
      </c>
      <c r="U24" s="110">
        <v>5.4999999999999805</v>
      </c>
      <c r="V24" s="111">
        <v>37.464161922645388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-191.87200450748014</v>
      </c>
      <c r="AF24" s="109">
        <f t="shared" si="10"/>
        <v>0.9040639977462599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2323</v>
      </c>
      <c r="G25" s="102">
        <f t="shared" si="11"/>
        <v>77123.600000000006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1808.199331203715</v>
      </c>
      <c r="N25" s="105">
        <f t="shared" si="5"/>
        <v>164.38175738215591</v>
      </c>
      <c r="O25" s="107">
        <f t="shared" si="6"/>
        <v>0</v>
      </c>
      <c r="P25" s="108">
        <f t="shared" si="7"/>
        <v>-17.436424436025902</v>
      </c>
      <c r="Q25" s="109">
        <f t="shared" si="8"/>
        <v>0.90409966560185751</v>
      </c>
      <c r="R25" s="303"/>
      <c r="S25" s="46">
        <v>0.3125</v>
      </c>
      <c r="T25" s="47">
        <v>0.36601851851851852</v>
      </c>
      <c r="U25" s="110">
        <v>4.5499999999999918</v>
      </c>
      <c r="V25" s="111">
        <v>77.082209684932792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-191.80066879628498</v>
      </c>
      <c r="AF25" s="109">
        <f t="shared" si="10"/>
        <v>0.90409966560185751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1129</v>
      </c>
      <c r="G26" s="102">
        <f t="shared" si="11"/>
        <v>58075.759999999995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1804.7709154418083</v>
      </c>
      <c r="N26" s="105">
        <f t="shared" si="5"/>
        <v>94.987942917989912</v>
      </c>
      <c r="O26" s="107">
        <f t="shared" si="6"/>
        <v>0</v>
      </c>
      <c r="P26" s="108">
        <f t="shared" si="7"/>
        <v>-10.275214976746923</v>
      </c>
      <c r="Q26" s="109">
        <f t="shared" si="8"/>
        <v>0.90238545772090417</v>
      </c>
      <c r="R26" s="303"/>
      <c r="S26" s="46">
        <v>0.37013888888888885</v>
      </c>
      <c r="T26" s="47">
        <v>0.39620370370370367</v>
      </c>
      <c r="U26" s="110">
        <v>5.933333333333275</v>
      </c>
      <c r="V26" s="111">
        <v>37.533849543124553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-195.22908455819174</v>
      </c>
      <c r="AF26" s="109">
        <f t="shared" si="10"/>
        <v>0.90238545772090417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43.28</v>
      </c>
      <c r="F27" s="110">
        <v>1804</v>
      </c>
      <c r="G27" s="120">
        <f t="shared" si="11"/>
        <v>78077.119999999995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1622.4449246155491</v>
      </c>
      <c r="N27" s="105">
        <f t="shared" si="5"/>
        <v>77.259282124549955</v>
      </c>
      <c r="O27" s="107">
        <f t="shared" si="6"/>
        <v>0</v>
      </c>
      <c r="P27" s="108">
        <f t="shared" si="7"/>
        <v>-8.4550035897357532</v>
      </c>
      <c r="Q27" s="109">
        <f t="shared" si="8"/>
        <v>0.90135829145308288</v>
      </c>
      <c r="R27" s="303"/>
      <c r="S27" s="46">
        <v>0.39930555555555552</v>
      </c>
      <c r="T27" s="119">
        <v>0.44562499999999999</v>
      </c>
      <c r="U27" s="110">
        <v>5</v>
      </c>
      <c r="V27" s="111">
        <v>66.714129002343981</v>
      </c>
      <c r="W27" s="112">
        <v>0.44562499999999999</v>
      </c>
      <c r="X27" s="115">
        <v>0.48402777777777772</v>
      </c>
      <c r="Y27" s="12"/>
      <c r="Z27" s="197"/>
      <c r="AA27" s="294"/>
      <c r="AB27" s="295"/>
      <c r="AC27" s="12">
        <v>1</v>
      </c>
      <c r="AD27" s="197"/>
      <c r="AE27" s="116">
        <f t="shared" si="9"/>
        <v>-177.5550753844509</v>
      </c>
      <c r="AF27" s="109">
        <f t="shared" si="10"/>
        <v>0.90135829145308288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1590</v>
      </c>
      <c r="G28" s="120">
        <f t="shared" si="11"/>
        <v>47652.299999999996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0.48402777777777772</v>
      </c>
      <c r="T28" s="119">
        <v>0.50924768518518515</v>
      </c>
      <c r="U28" s="110">
        <v>55.299999999999933</v>
      </c>
      <c r="V28" s="111">
        <v>36.320240143500385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1909.6090912369184</v>
      </c>
      <c r="N38" s="137">
        <f t="shared" ref="N38:N44" si="16">M38/L38</f>
        <v>106.08939395760657</v>
      </c>
      <c r="O38" s="138">
        <f t="shared" ref="O38:O44" si="17">L38-I38</f>
        <v>0.14285714285714235</v>
      </c>
      <c r="P38" s="139">
        <f t="shared" ref="P38:P44" si="18">N38-K38</f>
        <v>-11.430606042393421</v>
      </c>
      <c r="Q38" s="140">
        <f t="shared" ref="Q38:Q44" si="19">N38/K38</f>
        <v>0.90273480222606006</v>
      </c>
      <c r="R38" s="304"/>
      <c r="S38" s="141">
        <v>0.20833333333333334</v>
      </c>
      <c r="T38" s="142">
        <v>0.50924768518518515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-188.96233733451004</v>
      </c>
      <c r="AF38" s="140">
        <f t="shared" ref="AF38:AF44" si="21">M38/J38</f>
        <v>0.90995668064386859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2204</v>
      </c>
      <c r="G39" s="147">
        <f t="shared" ref="G39:G44" si="22">E39*F39</f>
        <v>118487.03999999999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1801.9482139012246</v>
      </c>
      <c r="N39" s="151">
        <f t="shared" si="16"/>
        <v>90.097410695061228</v>
      </c>
      <c r="O39" s="153">
        <f t="shared" si="17"/>
        <v>0</v>
      </c>
      <c r="P39" s="154">
        <f t="shared" si="18"/>
        <v>-9.9025893049387719</v>
      </c>
      <c r="Q39" s="155">
        <f t="shared" si="19"/>
        <v>0.90097410695061231</v>
      </c>
      <c r="R39" s="302">
        <f>Q55</f>
        <v>0.90121246211962613</v>
      </c>
      <c r="S39" s="156">
        <v>0.20833333333333334</v>
      </c>
      <c r="T39" s="157">
        <v>0.25929398148148147</v>
      </c>
      <c r="U39" s="158"/>
      <c r="V39" s="159">
        <v>73.387236647439451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-198.05178609877544</v>
      </c>
      <c r="AF39" s="155">
        <f t="shared" si="21"/>
        <v>0.90097410695061231</v>
      </c>
      <c r="AG39" s="307">
        <f>AF55</f>
        <v>0.90121246211962613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2123</v>
      </c>
      <c r="G40" s="102">
        <f t="shared" si="22"/>
        <v>151900.65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0.26319444444444445</v>
      </c>
      <c r="T40" s="47">
        <v>0.31226851851851856</v>
      </c>
      <c r="U40" s="110">
        <v>5.616666666666692</v>
      </c>
      <c r="V40" s="111">
        <v>70.679738177970364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-197.78619327565502</v>
      </c>
      <c r="AF40" s="109">
        <f t="shared" si="21"/>
        <v>0.90110690336217247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1539</v>
      </c>
      <c r="G41" s="102">
        <f t="shared" si="22"/>
        <v>98372.88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03"/>
      <c r="S41" s="46">
        <v>0.31527777777777777</v>
      </c>
      <c r="T41" s="47">
        <v>0.35082175925925924</v>
      </c>
      <c r="U41" s="110">
        <v>5</v>
      </c>
      <c r="V41" s="111">
        <v>51.192876795363162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-196.23342581201132</v>
      </c>
      <c r="AF41" s="109">
        <f t="shared" si="21"/>
        <v>0.90188328709399435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2662</v>
      </c>
      <c r="G42" s="102">
        <f t="shared" si="22"/>
        <v>156179.54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1802.0615804078905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03"/>
      <c r="S42" s="46">
        <v>0.35416666666666663</v>
      </c>
      <c r="T42" s="47">
        <v>0.41570601851851846</v>
      </c>
      <c r="U42" s="110">
        <v>4.8166666666666469</v>
      </c>
      <c r="V42" s="111">
        <v>88.63182131869651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-197.93841959210954</v>
      </c>
      <c r="AF42" s="109">
        <f t="shared" si="21"/>
        <v>0.90103079020394528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2088</v>
      </c>
      <c r="G43" s="102">
        <f t="shared" si="22"/>
        <v>124319.52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1802.3796769384905</v>
      </c>
      <c r="N43" s="105">
        <f t="shared" si="16"/>
        <v>78.36433377993437</v>
      </c>
      <c r="O43" s="107">
        <f t="shared" si="17"/>
        <v>0</v>
      </c>
      <c r="P43" s="108">
        <f t="shared" si="18"/>
        <v>-8.5921879591960675</v>
      </c>
      <c r="Q43" s="109">
        <f t="shared" si="19"/>
        <v>0.90118983846924527</v>
      </c>
      <c r="R43" s="303"/>
      <c r="S43" s="46">
        <v>0.41874999999999996</v>
      </c>
      <c r="T43" s="47">
        <v>0.46701388888888884</v>
      </c>
      <c r="U43" s="110">
        <v>5</v>
      </c>
      <c r="V43" s="111">
        <v>69.508107311107565</v>
      </c>
      <c r="W43" s="112">
        <v>0.46701388888888884</v>
      </c>
      <c r="X43" s="115">
        <v>0.50624999999999987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-197.62032306150945</v>
      </c>
      <c r="AF43" s="109">
        <f t="shared" si="21"/>
        <v>0.90118983846924527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2303</v>
      </c>
      <c r="G44" s="120">
        <f t="shared" si="22"/>
        <v>140690.27000000002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1802.1796932755731</v>
      </c>
      <c r="N44" s="105">
        <f t="shared" si="16"/>
        <v>90.108984663778656</v>
      </c>
      <c r="O44" s="107">
        <f t="shared" si="17"/>
        <v>0</v>
      </c>
      <c r="P44" s="108">
        <f t="shared" si="18"/>
        <v>-9.8910153362213435</v>
      </c>
      <c r="Q44" s="109">
        <f t="shared" si="19"/>
        <v>0.90108984663778657</v>
      </c>
      <c r="R44" s="303"/>
      <c r="S44" s="46">
        <v>0.50624999999999987</v>
      </c>
      <c r="T44" s="119">
        <v>0.55949074074074057</v>
      </c>
      <c r="U44" s="110">
        <v>56.499999999999879</v>
      </c>
      <c r="V44" s="111">
        <v>76.673819217688163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-197.82030672442693</v>
      </c>
      <c r="AF44" s="109">
        <f t="shared" si="21"/>
        <v>0.90108984663778657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1802.4249242392523</v>
      </c>
      <c r="N55" s="137">
        <f t="shared" ref="N55:N64" si="27">M55/L55</f>
        <v>81.928405647238733</v>
      </c>
      <c r="O55" s="138">
        <f t="shared" ref="O55:O64" si="28">L55-I55</f>
        <v>0</v>
      </c>
      <c r="P55" s="139">
        <f t="shared" ref="P55:P64" si="29">N55-K55</f>
        <v>-8.9806852618521731</v>
      </c>
      <c r="Q55" s="140">
        <f t="shared" ref="Q55:Q64" si="30">N55/K55</f>
        <v>0.90121246211962613</v>
      </c>
      <c r="R55" s="304"/>
      <c r="S55" s="141">
        <v>0.20833333333333334</v>
      </c>
      <c r="T55" s="142">
        <v>0.55949074074074057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11</v>
      </c>
      <c r="AD55" s="190">
        <f>SUM(AD39:AD54)</f>
        <v>0</v>
      </c>
      <c r="AE55" s="167">
        <f t="shared" ref="AE55:AE64" si="31">M55-J55</f>
        <v>-197.57507576074772</v>
      </c>
      <c r="AF55" s="140">
        <f t="shared" ref="AF55:AF64" si="32">M55/J55</f>
        <v>0.90121246211962613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2100</v>
      </c>
      <c r="G56" s="147">
        <f t="shared" ref="G56:G64" si="33">E56*F56</f>
        <v>60606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3194.8687377304618</v>
      </c>
      <c r="N56" s="151">
        <f t="shared" si="27"/>
        <v>168.15098619634009</v>
      </c>
      <c r="O56" s="153">
        <f t="shared" si="28"/>
        <v>0</v>
      </c>
      <c r="P56" s="154">
        <f t="shared" si="29"/>
        <v>-21.322698014186244</v>
      </c>
      <c r="Q56" s="155">
        <f t="shared" si="30"/>
        <v>0.88746353825846147</v>
      </c>
      <c r="R56" s="302">
        <f>Q72</f>
        <v>0.90058953282726795</v>
      </c>
      <c r="S56" s="156">
        <v>0.20833333333333334</v>
      </c>
      <c r="T56" s="157">
        <v>0.23571759259259262</v>
      </c>
      <c r="U56" s="158"/>
      <c r="V56" s="159">
        <v>39.438239985254164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-405.13126226953818</v>
      </c>
      <c r="AF56" s="155">
        <f t="shared" si="32"/>
        <v>0.88746353825846158</v>
      </c>
      <c r="AG56" s="307">
        <f>AF72</f>
        <v>0.90058953282726795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2673</v>
      </c>
      <c r="G57" s="102">
        <f t="shared" si="33"/>
        <v>95933.97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3191.9109823780732</v>
      </c>
      <c r="N57" s="105">
        <f t="shared" si="27"/>
        <v>167.99531486200385</v>
      </c>
      <c r="O57" s="107">
        <f t="shared" si="28"/>
        <v>0</v>
      </c>
      <c r="P57" s="108">
        <f t="shared" si="29"/>
        <v>-21.478369348522477</v>
      </c>
      <c r="Q57" s="109">
        <f t="shared" si="30"/>
        <v>0.88664193954946469</v>
      </c>
      <c r="R57" s="303"/>
      <c r="S57" s="46">
        <v>0.23958333333333334</v>
      </c>
      <c r="T57" s="47">
        <v>0.27446759259259262</v>
      </c>
      <c r="U57" s="110">
        <v>5.5666666666666442</v>
      </c>
      <c r="V57" s="111">
        <v>50.245762142311342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-408.08901762192681</v>
      </c>
      <c r="AF57" s="109">
        <f t="shared" si="32"/>
        <v>0.8866419395494648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2934</v>
      </c>
      <c r="G58" s="102">
        <f t="shared" si="33"/>
        <v>107765.81999999999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3194.0904638008224</v>
      </c>
      <c r="N58" s="105">
        <f t="shared" si="27"/>
        <v>152.09954589527726</v>
      </c>
      <c r="O58" s="107">
        <f t="shared" si="28"/>
        <v>0</v>
      </c>
      <c r="P58" s="108">
        <f t="shared" si="29"/>
        <v>-19.329025533294157</v>
      </c>
      <c r="Q58" s="109">
        <f t="shared" si="30"/>
        <v>0.88724735105578412</v>
      </c>
      <c r="R58" s="303"/>
      <c r="S58" s="46">
        <v>0.27847222222222223</v>
      </c>
      <c r="T58" s="47">
        <v>0.31673611111111111</v>
      </c>
      <c r="U58" s="110">
        <v>5.7666666666666355</v>
      </c>
      <c r="V58" s="111">
        <v>55.11428119995086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-405.90953619917764</v>
      </c>
      <c r="AF58" s="109">
        <f t="shared" si="32"/>
        <v>0.88724735105578401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1349</v>
      </c>
      <c r="G59" s="102">
        <f t="shared" si="33"/>
        <v>59302.04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03"/>
      <c r="S59" s="46">
        <v>0.3208333333333333</v>
      </c>
      <c r="T59" s="47">
        <v>0.33802083333333333</v>
      </c>
      <c r="U59" s="110">
        <v>5.8999999999999631</v>
      </c>
      <c r="V59" s="111">
        <v>24.759348014247106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-330.93168877366088</v>
      </c>
      <c r="AF59" s="199">
        <f t="shared" si="32"/>
        <v>0.90807453089620527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957</v>
      </c>
      <c r="G60" s="102">
        <f t="shared" si="33"/>
        <v>44912.01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3267.7442866123492</v>
      </c>
      <c r="N60" s="105">
        <f t="shared" si="27"/>
        <v>136.15601194218121</v>
      </c>
      <c r="O60" s="107">
        <f t="shared" si="28"/>
        <v>0</v>
      </c>
      <c r="P60" s="108">
        <f t="shared" si="29"/>
        <v>-13.843988057818791</v>
      </c>
      <c r="Q60" s="109">
        <f t="shared" si="30"/>
        <v>0.90770674628120807</v>
      </c>
      <c r="R60" s="303"/>
      <c r="S60" s="46">
        <v>0.34166666666666662</v>
      </c>
      <c r="T60" s="47">
        <v>0.35386574074074068</v>
      </c>
      <c r="U60" s="110">
        <v>5.2499999999999414</v>
      </c>
      <c r="V60" s="111">
        <v>17.571754385814248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-332.25571338765076</v>
      </c>
      <c r="AF60" s="199">
        <f t="shared" si="32"/>
        <v>0.90770674628120818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3409</v>
      </c>
      <c r="G61" s="120">
        <f t="shared" si="33"/>
        <v>125212.56999999999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3261.1767104351834</v>
      </c>
      <c r="N61" s="105">
        <f t="shared" si="27"/>
        <v>163.05883552175916</v>
      </c>
      <c r="O61" s="107">
        <f t="shared" si="28"/>
        <v>0</v>
      </c>
      <c r="P61" s="108">
        <f t="shared" si="29"/>
        <v>-16.941164478240836</v>
      </c>
      <c r="Q61" s="109">
        <f t="shared" si="30"/>
        <v>0.90588241956532867</v>
      </c>
      <c r="R61" s="303"/>
      <c r="S61" s="46">
        <v>0.3569444444444444</v>
      </c>
      <c r="T61" s="119">
        <v>0.40049768518518514</v>
      </c>
      <c r="U61" s="110">
        <v>5</v>
      </c>
      <c r="V61" s="111">
        <v>62.719692356905568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-338.8232895648166</v>
      </c>
      <c r="AF61" s="199">
        <f t="shared" si="32"/>
        <v>0.90588241956532867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2319</v>
      </c>
      <c r="G62" s="120">
        <f t="shared" si="33"/>
        <v>112239.59999999999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3263.7052091536043</v>
      </c>
      <c r="N62" s="105">
        <f t="shared" si="27"/>
        <v>148.35023677970929</v>
      </c>
      <c r="O62" s="122">
        <f t="shared" si="28"/>
        <v>0</v>
      </c>
      <c r="P62" s="123">
        <f t="shared" si="29"/>
        <v>-15.286126856654334</v>
      </c>
      <c r="Q62" s="124">
        <f t="shared" si="30"/>
        <v>0.90658478032044576</v>
      </c>
      <c r="R62" s="303"/>
      <c r="S62" s="46">
        <v>0.40416666666666662</v>
      </c>
      <c r="T62" s="119">
        <v>0.43376157407407401</v>
      </c>
      <c r="U62" s="110">
        <v>5.2833333333333332</v>
      </c>
      <c r="V62" s="111">
        <v>42.632526862339994</v>
      </c>
      <c r="W62" s="112">
        <v>0.43376157407407401</v>
      </c>
      <c r="X62" s="115">
        <v>0.4729166666666666</v>
      </c>
      <c r="Y62" s="12"/>
      <c r="Z62" s="197"/>
      <c r="AA62" s="294"/>
      <c r="AB62" s="295"/>
      <c r="AC62" s="12">
        <v>1</v>
      </c>
      <c r="AD62" s="197"/>
      <c r="AE62" s="198">
        <f t="shared" si="31"/>
        <v>-336.2947908463957</v>
      </c>
      <c r="AF62" s="199">
        <f t="shared" si="32"/>
        <v>0.90658478032044565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5366</v>
      </c>
      <c r="G63" s="120">
        <f t="shared" si="33"/>
        <v>206483.68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3267.9641222106407</v>
      </c>
      <c r="N63" s="105">
        <f t="shared" si="27"/>
        <v>163.39820611053204</v>
      </c>
      <c r="O63" s="122">
        <f t="shared" si="28"/>
        <v>0</v>
      </c>
      <c r="P63" s="123">
        <f t="shared" si="29"/>
        <v>-16.601793889467956</v>
      </c>
      <c r="Q63" s="124">
        <f t="shared" si="30"/>
        <v>0.90776781172517806</v>
      </c>
      <c r="R63" s="303"/>
      <c r="S63" s="46">
        <v>0.4729166666666666</v>
      </c>
      <c r="T63" s="119">
        <v>0.5413310185185185</v>
      </c>
      <c r="U63" s="110">
        <v>56.383333333333326</v>
      </c>
      <c r="V63" s="111">
        <v>98.520053452180363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-332.03587778935935</v>
      </c>
      <c r="AF63" s="199">
        <f t="shared" si="32"/>
        <v>0.90776781172517795</v>
      </c>
      <c r="AG63" s="308"/>
    </row>
    <row r="64" spans="1:33" ht="15.75" customHeight="1">
      <c r="A64" s="298"/>
      <c r="B64" s="99" t="s">
        <v>201</v>
      </c>
      <c r="C64" s="377" t="s">
        <v>204</v>
      </c>
      <c r="D64" s="377"/>
      <c r="E64" s="100">
        <v>37.799999999999997</v>
      </c>
      <c r="F64" s="104">
        <v>6677</v>
      </c>
      <c r="G64" s="120">
        <f t="shared" si="33"/>
        <v>252390.59999999998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3268.572040056004</v>
      </c>
      <c r="N64" s="105">
        <f t="shared" si="27"/>
        <v>155.64628762171446</v>
      </c>
      <c r="O64" s="122">
        <f t="shared" si="28"/>
        <v>0</v>
      </c>
      <c r="P64" s="123">
        <f t="shared" si="29"/>
        <v>-15.782283806856952</v>
      </c>
      <c r="Q64" s="124">
        <f t="shared" si="30"/>
        <v>0.90793667779333442</v>
      </c>
      <c r="R64" s="303"/>
      <c r="S64" s="46">
        <v>0.5444444444444444</v>
      </c>
      <c r="T64" s="119">
        <v>0.62956018518518508</v>
      </c>
      <c r="U64" s="110">
        <v>5</v>
      </c>
      <c r="V64" s="111">
        <v>122.56728476241133</v>
      </c>
      <c r="W64" s="112"/>
      <c r="X64" s="115"/>
      <c r="Y64" s="12"/>
      <c r="Z64" s="197"/>
      <c r="AA64" s="294"/>
      <c r="AB64" s="295"/>
      <c r="AC64" s="12">
        <v>3</v>
      </c>
      <c r="AD64" s="197"/>
      <c r="AE64" s="198">
        <f t="shared" si="31"/>
        <v>-331.42795994399603</v>
      </c>
      <c r="AF64" s="199">
        <f t="shared" si="32"/>
        <v>0.90793667779333442</v>
      </c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3242.1223181781647</v>
      </c>
      <c r="N72" s="137">
        <f>M72/L72</f>
        <v>153.57421507159728</v>
      </c>
      <c r="O72" s="138">
        <f>L72-I72</f>
        <v>0</v>
      </c>
      <c r="P72" s="139">
        <f>N72-K72</f>
        <v>-16.952100717876419</v>
      </c>
      <c r="Q72" s="140">
        <f>N72/K72</f>
        <v>0.90058953282726795</v>
      </c>
      <c r="R72" s="304"/>
      <c r="S72" s="141">
        <v>0.20833333333333334</v>
      </c>
      <c r="T72" s="142">
        <v>0.62956018518518508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-357.87768182183527</v>
      </c>
      <c r="AF72" s="140">
        <f>M72/J72</f>
        <v>0.90058953282726795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1647</v>
      </c>
      <c r="G73" s="120">
        <f t="shared" ref="G73:G75" si="39">E73*F73</f>
        <v>38786.85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2256.3293326791177</v>
      </c>
      <c r="N73" s="105">
        <f>M73/L73</f>
        <v>376.05488877985294</v>
      </c>
      <c r="O73" s="107">
        <f>L73-I73</f>
        <v>0</v>
      </c>
      <c r="P73" s="108">
        <f>N73-K73</f>
        <v>-40.611777886813741</v>
      </c>
      <c r="Q73" s="109">
        <f>N73/K73</f>
        <v>0.90253173307164702</v>
      </c>
      <c r="R73" s="302">
        <f>Q89</f>
        <v>0.85090775612948133</v>
      </c>
      <c r="S73" s="46">
        <v>0.33749999999999991</v>
      </c>
      <c r="T73" s="119">
        <v>0.36790509259259252</v>
      </c>
      <c r="U73" s="110">
        <v>5</v>
      </c>
      <c r="V73" s="111">
        <v>43.796797997862853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-243.67066732088233</v>
      </c>
      <c r="AF73" s="155">
        <f>M73/J73</f>
        <v>0.90253173307164702</v>
      </c>
      <c r="AG73" s="307">
        <f>AF89</f>
        <v>0.90408949088757407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490</v>
      </c>
      <c r="G74" s="120">
        <f t="shared" si="39"/>
        <v>13254.5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2962.6237775921863</v>
      </c>
      <c r="N74" s="105">
        <f>M74/L74</f>
        <v>493.77062959869772</v>
      </c>
      <c r="O74" s="122">
        <f>L74-I74</f>
        <v>1</v>
      </c>
      <c r="P74" s="123">
        <f>N74-K74</f>
        <v>-160.8293704013023</v>
      </c>
      <c r="Q74" s="124">
        <f>N74/K74</f>
        <v>0.75430893614222072</v>
      </c>
      <c r="R74" s="303"/>
      <c r="S74" s="46">
        <v>0.37083333333333324</v>
      </c>
      <c r="T74" s="119">
        <v>0.3777199074074073</v>
      </c>
      <c r="U74" s="110">
        <v>5</v>
      </c>
      <c r="V74" s="111">
        <v>9.9236360088537001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-310.37622240781366</v>
      </c>
      <c r="AF74" s="109">
        <f>M74/J74</f>
        <v>0.90517072337066495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666</v>
      </c>
      <c r="G75" s="120">
        <f t="shared" si="39"/>
        <v>18015.3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2959.4404242976912</v>
      </c>
      <c r="N75" s="105">
        <f>M75/L75</f>
        <v>591.88808485953825</v>
      </c>
      <c r="O75" s="122">
        <f>L75-I75</f>
        <v>0</v>
      </c>
      <c r="P75" s="123">
        <f>N75-K75</f>
        <v>-62.71191514046177</v>
      </c>
      <c r="Q75" s="124">
        <f>N75/K75</f>
        <v>0.90419811313708864</v>
      </c>
      <c r="R75" s="303"/>
      <c r="S75" s="46">
        <v>0.38124999999999987</v>
      </c>
      <c r="T75" s="119">
        <v>0.39062499999999989</v>
      </c>
      <c r="U75" s="110">
        <v>5.083333333333302</v>
      </c>
      <c r="V75" s="111">
        <v>13.50255260147126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-313.55957570230885</v>
      </c>
      <c r="AF75" s="109">
        <f>M75/J75</f>
        <v>0.90419811313708864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2726.1311781896652</v>
      </c>
      <c r="N89" s="137">
        <f>M89/L89</f>
        <v>481.08197262170557</v>
      </c>
      <c r="O89" s="138">
        <f>L89-I89</f>
        <v>0.33333333333333393</v>
      </c>
      <c r="P89" s="139">
        <f>N89-K89</f>
        <v>-84.293027378294539</v>
      </c>
      <c r="Q89" s="140">
        <f>N89/K89</f>
        <v>0.85090775612948133</v>
      </c>
      <c r="R89" s="304"/>
      <c r="S89" s="141">
        <v>0.20833333333333334</v>
      </c>
      <c r="T89" s="142">
        <v>0.39062499999999989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-289.20215514366828</v>
      </c>
      <c r="AF89" s="140">
        <f>M89/J89</f>
        <v>0.90408949088757407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1731</v>
      </c>
      <c r="G90" s="147">
        <f t="shared" ref="G90:G91" si="43">E90*F90</f>
        <v>26847.81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3250.3131074640328</v>
      </c>
      <c r="N90" s="151">
        <f>M90/L90</f>
        <v>541.71885124400546</v>
      </c>
      <c r="O90" s="153">
        <f>L90-I90</f>
        <v>0</v>
      </c>
      <c r="P90" s="154">
        <f>N90-K90</f>
        <v>-58.281148755994536</v>
      </c>
      <c r="Q90" s="155">
        <f>N90/K90</f>
        <v>0.90286475207334249</v>
      </c>
      <c r="R90" s="302">
        <f>Q106</f>
        <v>0.90275562251217456</v>
      </c>
      <c r="S90" s="156">
        <v>0.25</v>
      </c>
      <c r="T90" s="157">
        <v>0.27218750000000003</v>
      </c>
      <c r="U90" s="158"/>
      <c r="V90" s="159">
        <v>31.953844619306199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-349.68689253596722</v>
      </c>
      <c r="AF90" s="155">
        <f>M90/J90</f>
        <v>0.90286475207334249</v>
      </c>
      <c r="AG90" s="307">
        <f>AF106</f>
        <v>0.90275562251217456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1870</v>
      </c>
      <c r="G91" s="102">
        <f t="shared" si="43"/>
        <v>28068.7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3249.5273746236235</v>
      </c>
      <c r="N91" s="105">
        <f>M91/L91</f>
        <v>541.58789577060395</v>
      </c>
      <c r="O91" s="107">
        <f>L91-I91</f>
        <v>0</v>
      </c>
      <c r="P91" s="108">
        <f>N91-K91</f>
        <v>-58.41210422939605</v>
      </c>
      <c r="Q91" s="109">
        <f>N91/K91</f>
        <v>0.90264649295100663</v>
      </c>
      <c r="R91" s="303"/>
      <c r="S91" s="46">
        <v>0.27499999999999997</v>
      </c>
      <c r="T91" s="47">
        <v>0.29896990740740736</v>
      </c>
      <c r="U91" s="110">
        <v>5</v>
      </c>
      <c r="V91" s="111">
        <v>34.52809810934292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-350.47262537637653</v>
      </c>
      <c r="AF91" s="109">
        <f>M91/J91</f>
        <v>0.90264649295100652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3249.9202410438284</v>
      </c>
      <c r="N106" s="137">
        <f>M106/L106</f>
        <v>541.65337350730476</v>
      </c>
      <c r="O106" s="138">
        <f>L106-I106</f>
        <v>0</v>
      </c>
      <c r="P106" s="139">
        <f>N106-K106</f>
        <v>-58.346626492695236</v>
      </c>
      <c r="Q106" s="140">
        <f>N106/K106</f>
        <v>0.90275562251217456</v>
      </c>
      <c r="R106" s="304"/>
      <c r="S106" s="141">
        <v>0.25</v>
      </c>
      <c r="T106" s="142">
        <v>0.29896990740740736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-350.07975895617164</v>
      </c>
      <c r="AF106" s="140">
        <f>M106/J106</f>
        <v>0.90275562251217456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1436</v>
      </c>
      <c r="G107" s="147">
        <f t="shared" ref="G107:G109" si="47">E107*F107</f>
        <v>83532.12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1802.1999999999998</v>
      </c>
      <c r="N107" s="151">
        <f>M107/L107</f>
        <v>106.01176470588234</v>
      </c>
      <c r="O107" s="153">
        <f>L107-I107</f>
        <v>-1</v>
      </c>
      <c r="P107" s="154">
        <f>N107-K107</f>
        <v>-5.099346405228772</v>
      </c>
      <c r="Q107" s="155">
        <f>N107/K107</f>
        <v>0.95410588235294103</v>
      </c>
      <c r="R107" s="302">
        <f>Q123</f>
        <v>0.94940833333333319</v>
      </c>
      <c r="S107" s="156">
        <v>0.70833333333333337</v>
      </c>
      <c r="T107" s="157">
        <v>0.74152777777777779</v>
      </c>
      <c r="U107" s="158"/>
      <c r="V107" s="159">
        <v>47.808234380201981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-197.80000000000018</v>
      </c>
      <c r="AF107" s="155">
        <f>M107/J107</f>
        <v>0.9010999999999999</v>
      </c>
      <c r="AG107" s="307">
        <f>AF123</f>
        <v>0.90113333333333323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1339</v>
      </c>
      <c r="G108" s="102">
        <f t="shared" si="47"/>
        <v>67847.13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03"/>
      <c r="S108" s="46">
        <v>0.74513888888888891</v>
      </c>
      <c r="T108" s="47">
        <v>0.77609953703703705</v>
      </c>
      <c r="U108" s="110">
        <v>5.2000000000000135</v>
      </c>
      <c r="V108" s="111">
        <v>44.58379578246393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-198</v>
      </c>
      <c r="AF108" s="109">
        <f>M108/J108</f>
        <v>0.90100000000000002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1467</v>
      </c>
      <c r="G109" s="102">
        <f t="shared" si="47"/>
        <v>84059.099999999991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0.77916666666666667</v>
      </c>
      <c r="T109" s="47">
        <v>0.81306712962962968</v>
      </c>
      <c r="U109" s="110">
        <v>5</v>
      </c>
      <c r="V109" s="111">
        <v>48.829468545434374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1802.2666666666664</v>
      </c>
      <c r="N123" s="137">
        <f>M123/L123</f>
        <v>96.549999999999983</v>
      </c>
      <c r="O123" s="138">
        <f>L123-I123</f>
        <v>-1</v>
      </c>
      <c r="P123" s="139">
        <f>N123-K123</f>
        <v>-5.1449152542373042</v>
      </c>
      <c r="Q123" s="140">
        <f>N123/K123</f>
        <v>0.94940833333333319</v>
      </c>
      <c r="R123" s="304"/>
      <c r="S123" s="141">
        <v>0.70833333333333337</v>
      </c>
      <c r="T123" s="142">
        <v>0.81306712962962968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-197.73333333333358</v>
      </c>
      <c r="AF123" s="140">
        <f>M123/J123</f>
        <v>0.90113333333333323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1880</v>
      </c>
      <c r="G124" s="147">
        <f t="shared" ref="G124:G126" si="55">E124*F124</f>
        <v>89488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1804.8014667902767</v>
      </c>
      <c r="N124" s="151">
        <f>M124/L124</f>
        <v>78.469628990881588</v>
      </c>
      <c r="O124" s="153">
        <f>L124-I124</f>
        <v>0</v>
      </c>
      <c r="P124" s="154">
        <f>N124-K124</f>
        <v>-8.4868927482488488</v>
      </c>
      <c r="Q124" s="155">
        <f>N124/K124</f>
        <v>0.90240073339513827</v>
      </c>
      <c r="R124" s="302">
        <f>Q140</f>
        <v>0.90175182241961371</v>
      </c>
      <c r="S124" s="156">
        <v>0.70833333333333337</v>
      </c>
      <c r="T124" s="157">
        <v>0.75172453703703712</v>
      </c>
      <c r="U124" s="158"/>
      <c r="V124" s="159">
        <v>62.499949205276046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-195.19853320972334</v>
      </c>
      <c r="AF124" s="155">
        <f>M124/J124</f>
        <v>0.90240073339513838</v>
      </c>
      <c r="AG124" s="374">
        <f>AF140</f>
        <v>0.90175182241961371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1481</v>
      </c>
      <c r="G125" s="102">
        <f t="shared" si="55"/>
        <v>84224.47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1803.2791094481865</v>
      </c>
      <c r="N125" s="105">
        <f>M125/L125</f>
        <v>78.403439541225495</v>
      </c>
      <c r="O125" s="107">
        <f>L125-I125</f>
        <v>0</v>
      </c>
      <c r="P125" s="108">
        <f>N125-K125</f>
        <v>-8.5530821979049421</v>
      </c>
      <c r="Q125" s="109">
        <f>N125/K125</f>
        <v>0.90163955472409318</v>
      </c>
      <c r="R125" s="303"/>
      <c r="S125" s="46">
        <v>0.75555555555555554</v>
      </c>
      <c r="T125" s="47">
        <v>0.78976851851851848</v>
      </c>
      <c r="U125" s="110">
        <v>5.5166666666665165</v>
      </c>
      <c r="V125" s="111">
        <v>49.276897588633219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-196.72089055181345</v>
      </c>
      <c r="AF125" s="109">
        <f>M125/J125</f>
        <v>0.9016395547240933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2060</v>
      </c>
      <c r="G126" s="102">
        <f t="shared" si="55"/>
        <v>116987.4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1802.4303582792186</v>
      </c>
      <c r="N126" s="105">
        <f>M126/L126</f>
        <v>78.366537316487765</v>
      </c>
      <c r="O126" s="107">
        <f>L126-I126</f>
        <v>0</v>
      </c>
      <c r="P126" s="108">
        <f>N126-K126</f>
        <v>-8.5899844226426723</v>
      </c>
      <c r="Q126" s="109">
        <f>N126/K126</f>
        <v>0.90121517913960925</v>
      </c>
      <c r="R126" s="303"/>
      <c r="S126" s="46">
        <v>0.79305555555555551</v>
      </c>
      <c r="T126" s="47">
        <v>0.84067129629629622</v>
      </c>
      <c r="U126" s="110">
        <v>4.7333333333333272</v>
      </c>
      <c r="V126" s="111">
        <v>68.574078012090851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-197.56964172078142</v>
      </c>
      <c r="AF126" s="109">
        <f>M126/J126</f>
        <v>0.90121517913960925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1803.5036448392275</v>
      </c>
      <c r="N140" s="137">
        <f>M140/L140</f>
        <v>78.413201949531626</v>
      </c>
      <c r="O140" s="138">
        <f>L140-I140</f>
        <v>0</v>
      </c>
      <c r="P140" s="139">
        <f>N140-K140</f>
        <v>-8.5433197895988116</v>
      </c>
      <c r="Q140" s="140">
        <f>N140/K140</f>
        <v>0.90175182241961371</v>
      </c>
      <c r="R140" s="304"/>
      <c r="S140" s="141">
        <v>0.70833333333333337</v>
      </c>
      <c r="T140" s="142">
        <v>0.84067129629629622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-196.49635516077251</v>
      </c>
      <c r="AF140" s="140">
        <f>M140/J140</f>
        <v>0.90175182241961371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565E3168-3E56-4F59-BC89-E294E0F9F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6651-0B60-44C0-B4C5-13DD0E451DA2}">
  <sheetPr>
    <tabColor theme="8" tint="0.59999389629810485"/>
  </sheetPr>
  <dimension ref="B1:AR42"/>
  <sheetViews>
    <sheetView zoomScale="70" zoomScaleNormal="70" workbookViewId="0">
      <selection activeCell="Q31" sqref="Q3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240</v>
      </c>
      <c r="D3" s="278"/>
      <c r="E3" s="3" t="s">
        <v>2</v>
      </c>
      <c r="F3" s="279">
        <f>'0807(18度C)'!D1+'0807(4度C)'!D1</f>
        <v>157640</v>
      </c>
      <c r="G3" s="280"/>
      <c r="H3" s="3" t="s">
        <v>3</v>
      </c>
      <c r="I3" s="281">
        <f>'0807(18度C)'!F1+'0807(4度C)'!F1</f>
        <v>4858510.08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494.4411545781777</v>
      </c>
      <c r="F6" s="254" t="e">
        <f>AVERAGE(#REF!,D14:K14)</f>
        <v>#REF!</v>
      </c>
      <c r="G6" s="255">
        <f>AVERAGE(D14:K14)</f>
        <v>271.34188948852051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785.63829787234044</v>
      </c>
      <c r="N6" s="256"/>
      <c r="O6" s="244">
        <f>'0807(4度C)'!Y2</f>
        <v>0</v>
      </c>
      <c r="P6" s="244">
        <f>'0807(4度C)'!Z2</f>
        <v>0</v>
      </c>
      <c r="Q6" s="244">
        <f>'0807(4度C)'!AC2</f>
        <v>40</v>
      </c>
      <c r="R6" s="244">
        <f>'0807(4度C)'!AD2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444.01185470423195</v>
      </c>
      <c r="F7" s="250" t="e">
        <f>AVERAGE(#REF!,D15:K15)</f>
        <v>#REF!</v>
      </c>
      <c r="G7" s="251">
        <f>AVERAGE(D15:K15)</f>
        <v>239.95017670371067</v>
      </c>
      <c r="H7" s="252"/>
      <c r="I7" s="251">
        <f>AVERAGE(L15:O15)</f>
        <v>87.481833894020454</v>
      </c>
      <c r="J7" s="252"/>
      <c r="K7" s="251">
        <f>AVERAGE(D33:O33)</f>
        <v>664.33132348342838</v>
      </c>
      <c r="L7" s="252"/>
      <c r="M7" s="251">
        <f>AVERAGE(P33:X33)</f>
        <v>708.04991333092346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0.90004471835917621</v>
      </c>
      <c r="F8" s="258" t="e">
        <f>AVERAGE(D16:K16,#REF!)</f>
        <v>#REF!</v>
      </c>
      <c r="G8" s="236">
        <f>AVERAGE(D16:K16)</f>
        <v>0.89310207891762206</v>
      </c>
      <c r="H8" s="237"/>
      <c r="I8" s="236">
        <f>AVERAGE(L16:O16)</f>
        <v>0.925567875495521</v>
      </c>
      <c r="J8" s="237"/>
      <c r="K8" s="236">
        <f>AVERAGE(D34:O34)</f>
        <v>0.89699144876768111</v>
      </c>
      <c r="L8" s="237"/>
      <c r="M8" s="236">
        <f>AVERAGE(P34:X34)</f>
        <v>0.90075036854482993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75.495047491939758</v>
      </c>
      <c r="F15" s="35">
        <v>106.08987014808277</v>
      </c>
      <c r="G15" s="35">
        <v>81.913254132087218</v>
      </c>
      <c r="H15" s="35">
        <v>153.33525029608774</v>
      </c>
      <c r="I15" s="35">
        <v>481.1736902687644</v>
      </c>
      <c r="J15" s="35">
        <v>541.69394788530201</v>
      </c>
      <c r="K15" s="36" t="s">
        <v>42</v>
      </c>
      <c r="L15" s="34" t="s">
        <v>42</v>
      </c>
      <c r="M15" s="205">
        <v>96.567857142857122</v>
      </c>
      <c r="N15" s="35">
        <v>78.395810645183786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0.90174640059816924</v>
      </c>
      <c r="F16" s="42">
        <f t="shared" si="0"/>
        <v>0.90273885422126254</v>
      </c>
      <c r="G16" s="42">
        <f t="shared" si="0"/>
        <v>0.90104579545295937</v>
      </c>
      <c r="H16" s="42">
        <f t="shared" si="0"/>
        <v>0.89918819618076129</v>
      </c>
      <c r="I16" s="42">
        <f t="shared" si="0"/>
        <v>0.85106998057707595</v>
      </c>
      <c r="J16" s="42">
        <f t="shared" si="0"/>
        <v>0.90282324647550338</v>
      </c>
      <c r="K16" s="43" t="s">
        <v>42</v>
      </c>
      <c r="L16" s="41" t="s">
        <v>42</v>
      </c>
      <c r="M16" s="44">
        <f>M15/M14</f>
        <v>0.94958392857142837</v>
      </c>
      <c r="N16" s="42">
        <f>N15/N14</f>
        <v>0.90155182241961351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0.55910879629629628</v>
      </c>
      <c r="F18" s="47">
        <v>0.50186342592592592</v>
      </c>
      <c r="G18" s="47">
        <v>0.5228935185185184</v>
      </c>
      <c r="H18" s="47">
        <v>0.62903935185185178</v>
      </c>
      <c r="I18" s="47">
        <v>0.39358796296296283</v>
      </c>
      <c r="J18" s="47">
        <v>0.29645833333333332</v>
      </c>
      <c r="K18" s="47" t="s">
        <v>42</v>
      </c>
      <c r="L18" s="46" t="s">
        <v>42</v>
      </c>
      <c r="M18" s="48">
        <v>0.79226851851851854</v>
      </c>
      <c r="N18" s="47">
        <v>0.81328703703703709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4</v>
      </c>
      <c r="G21" s="51">
        <v>7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842.55319148936178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287.47015057798814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753.4388504413688</v>
      </c>
      <c r="N33" s="35">
        <v>846.75454784019962</v>
      </c>
      <c r="O33" s="35">
        <v>769.66174507415712</v>
      </c>
      <c r="P33" s="34">
        <v>438.5809841024867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647.38859062432778</v>
      </c>
      <c r="W33" s="35">
        <v>993.36219979428142</v>
      </c>
      <c r="X33" s="37">
        <v>752.8678788025976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0.87838101565496385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0.91325921265620458</v>
      </c>
      <c r="N34" s="42">
        <f>N33/N32</f>
        <v>0.89993236968523627</v>
      </c>
      <c r="O34" s="42">
        <f>O33/O32</f>
        <v>0.89639319707431964</v>
      </c>
      <c r="P34" s="41">
        <f>P33/P32</f>
        <v>0.89340570835691735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0.91298390985482136</v>
      </c>
      <c r="W34" s="42">
        <f>W33/W32</f>
        <v>0.90305654526752854</v>
      </c>
      <c r="X34" s="45">
        <f>X33/X32</f>
        <v>0.89355531070005267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0.31319444444444439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0.73055555555555562</v>
      </c>
      <c r="X35" s="49">
        <v>0.73541666666666661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0.39358796296296283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0.38369212962962951</v>
      </c>
      <c r="N36" s="47">
        <v>0.46917824074074083</v>
      </c>
      <c r="O36" s="47">
        <v>0.47656250000000006</v>
      </c>
      <c r="P36" s="46">
        <v>0.74884259259259267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0.84336805555555561</v>
      </c>
      <c r="W36" s="47">
        <v>1.0254282407407407</v>
      </c>
      <c r="X36" s="49">
        <v>1.0433333333333328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4.2727272727272725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744-4502-44EF-B280-43386EBE1C7E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1" sqref="P41"/>
      <selection pane="bottomLeft"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83140</v>
      </c>
      <c r="E1" s="87" t="s">
        <v>3</v>
      </c>
      <c r="F1" s="88">
        <f>SUM(G5:G140)</f>
        <v>1653087.4200000002</v>
      </c>
      <c r="G1" s="89" t="s">
        <v>84</v>
      </c>
      <c r="H1" s="90">
        <f>L21+L38+L55+L72+L89+L106+L123+L140</f>
        <v>41.815584415584418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46241</v>
      </c>
      <c r="B2" s="348"/>
      <c r="C2" s="91" t="s">
        <v>40</v>
      </c>
      <c r="D2" s="92">
        <f>AVERAGE(N21,N38,N55,N72,N89,N106,N123,N140)</f>
        <v>686.19061840717586</v>
      </c>
      <c r="E2" s="92" t="s">
        <v>91</v>
      </c>
      <c r="F2" s="93">
        <f>F1/D1</f>
        <v>19.88317801299014</v>
      </c>
      <c r="G2" s="94" t="s">
        <v>92</v>
      </c>
      <c r="H2" s="95">
        <f>COUNT(H5:H140)</f>
        <v>7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1492</v>
      </c>
      <c r="G5" s="147">
        <f t="shared" ref="G5:G9" si="0">E5*F5</f>
        <v>38254.879999999997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3217.9695511531841</v>
      </c>
      <c r="N5" s="151">
        <f>M5/L5</f>
        <v>321.79695511531838</v>
      </c>
      <c r="O5" s="153">
        <f>L5-I5</f>
        <v>0</v>
      </c>
      <c r="P5" s="154">
        <f>N5-K5</f>
        <v>-38.203044884681617</v>
      </c>
      <c r="Q5" s="155">
        <f>N5/K5</f>
        <v>0.89388043087588442</v>
      </c>
      <c r="R5" s="302">
        <f>Q21</f>
        <v>0.87838101565496385</v>
      </c>
      <c r="S5" s="156">
        <v>0.20833333333333334</v>
      </c>
      <c r="T5" s="157">
        <v>0.22765046296296299</v>
      </c>
      <c r="U5" s="158"/>
      <c r="V5" s="159">
        <v>27.818784042850815</v>
      </c>
      <c r="W5" s="160"/>
      <c r="X5" s="161"/>
      <c r="Y5" s="305"/>
      <c r="Z5" s="306"/>
      <c r="AA5" s="114">
        <f>M5-J5</f>
        <v>-382.03044884681594</v>
      </c>
      <c r="AB5" s="155">
        <f>M5/J5</f>
        <v>0.89388043087588442</v>
      </c>
      <c r="AC5" s="307">
        <f>AB21</f>
        <v>0.87838101565496374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2178</v>
      </c>
      <c r="G6" s="102">
        <f t="shared" si="0"/>
        <v>64294.559999999998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3157.9033410043858</v>
      </c>
      <c r="N6" s="105">
        <f>M6/L6</f>
        <v>287.08212190948962</v>
      </c>
      <c r="O6" s="107">
        <f>L6-I6</f>
        <v>0</v>
      </c>
      <c r="P6" s="108">
        <f>N6-K6</f>
        <v>-40.190605363237637</v>
      </c>
      <c r="Q6" s="109">
        <f>N6/K6</f>
        <v>0.87719537250121837</v>
      </c>
      <c r="R6" s="303"/>
      <c r="S6" s="46">
        <v>0.23055555555555554</v>
      </c>
      <c r="T6" s="47">
        <v>0.25928240740740738</v>
      </c>
      <c r="U6" s="110">
        <v>5</v>
      </c>
      <c r="V6" s="111">
        <v>41.381887248783435</v>
      </c>
      <c r="W6" s="112"/>
      <c r="X6" s="115"/>
      <c r="Y6" s="294"/>
      <c r="Z6" s="295"/>
      <c r="AA6" s="116">
        <f>M6-J6</f>
        <v>-442.09665899561423</v>
      </c>
      <c r="AB6" s="109">
        <f>M6/J6</f>
        <v>0.87719537250121826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2555</v>
      </c>
      <c r="G7" s="102">
        <f t="shared" si="0"/>
        <v>76266.75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3156.9319051520074</v>
      </c>
      <c r="N7" s="105">
        <f>M7/L7</f>
        <v>286.99380955927342</v>
      </c>
      <c r="O7" s="107">
        <f>L7-I7</f>
        <v>0</v>
      </c>
      <c r="P7" s="108">
        <f>N7-K7</f>
        <v>-40.278917713453836</v>
      </c>
      <c r="Q7" s="109">
        <f>N7/K7</f>
        <v>0.876925529208891</v>
      </c>
      <c r="R7" s="303"/>
      <c r="S7" s="46">
        <v>0.2631944444444444</v>
      </c>
      <c r="T7" s="47">
        <v>0.29690972222222217</v>
      </c>
      <c r="U7" s="110">
        <v>5.633333333333308</v>
      </c>
      <c r="V7" s="111">
        <v>48.559805724608609</v>
      </c>
      <c r="W7" s="112"/>
      <c r="X7" s="115"/>
      <c r="Y7" s="294"/>
      <c r="Z7" s="295"/>
      <c r="AA7" s="116">
        <f>M7-J7</f>
        <v>-443.0680948479926</v>
      </c>
      <c r="AB7" s="109">
        <f>M7/J7</f>
        <v>0.876925529208891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1544</v>
      </c>
      <c r="G8" s="102">
        <f t="shared" si="0"/>
        <v>46320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3156.9511721090976</v>
      </c>
      <c r="N8" s="105">
        <f>M8/L8</f>
        <v>286.99556110082705</v>
      </c>
      <c r="O8" s="107">
        <f>L8-I8</f>
        <v>0</v>
      </c>
      <c r="P8" s="108">
        <f>N8-K8</f>
        <v>-40.277166171900205</v>
      </c>
      <c r="Q8" s="109">
        <f>N8/K8</f>
        <v>0.87693088114141604</v>
      </c>
      <c r="R8" s="303"/>
      <c r="S8" s="46">
        <v>0.29999999999999993</v>
      </c>
      <c r="T8" s="47">
        <v>0.32037037037037031</v>
      </c>
      <c r="U8" s="110">
        <v>5</v>
      </c>
      <c r="V8" s="111">
        <v>29.344768084616597</v>
      </c>
      <c r="W8" s="112"/>
      <c r="X8" s="115"/>
      <c r="Y8" s="294"/>
      <c r="Z8" s="295"/>
      <c r="AA8" s="116">
        <f>M8-J8</f>
        <v>-443.04882789090243</v>
      </c>
      <c r="AB8" s="109">
        <f>M8/J8</f>
        <v>0.87693088114141604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1138</v>
      </c>
      <c r="G9" s="102">
        <f t="shared" si="0"/>
        <v>32512.66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3121.1023123706709</v>
      </c>
      <c r="N9" s="105">
        <f>M9/L9</f>
        <v>260.09185936422256</v>
      </c>
      <c r="O9" s="107">
        <f>L9-I9</f>
        <v>0</v>
      </c>
      <c r="P9" s="108">
        <f>N9-K9</f>
        <v>-39.908140635777443</v>
      </c>
      <c r="Q9" s="109">
        <f>N9/K9</f>
        <v>0.86697286454740852</v>
      </c>
      <c r="R9" s="303"/>
      <c r="S9" s="46">
        <v>0.32430555555555546</v>
      </c>
      <c r="T9" s="47">
        <v>0.33949074074074065</v>
      </c>
      <c r="U9" s="110">
        <v>5.6666666666666199</v>
      </c>
      <c r="V9" s="111">
        <v>21.876886165944718</v>
      </c>
      <c r="W9" s="112"/>
      <c r="X9" s="115"/>
      <c r="Y9" s="294"/>
      <c r="Z9" s="295"/>
      <c r="AA9" s="116">
        <f>M9-J9</f>
        <v>-478.89768762932908</v>
      </c>
      <c r="AB9" s="109">
        <f>M9/J9</f>
        <v>0.86697286454740863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3162.1716563578693</v>
      </c>
      <c r="N21" s="137">
        <f>M21/L21</f>
        <v>287.47015057798814</v>
      </c>
      <c r="O21" s="138">
        <f>L21-I21</f>
        <v>0</v>
      </c>
      <c r="P21" s="139">
        <f>N21-K21</f>
        <v>-39.802576694739116</v>
      </c>
      <c r="Q21" s="140">
        <f>N21/K21</f>
        <v>0.87838101565496385</v>
      </c>
      <c r="R21" s="304"/>
      <c r="S21" s="141">
        <v>0.20833333333333334</v>
      </c>
      <c r="T21" s="142">
        <v>0.39358796296296283</v>
      </c>
      <c r="U21" s="143"/>
      <c r="V21" s="165"/>
      <c r="W21" s="166"/>
      <c r="X21" s="137"/>
      <c r="Y21" s="290"/>
      <c r="Z21" s="291"/>
      <c r="AA21" s="167">
        <f>M21-J21</f>
        <v>-437.82834364213068</v>
      </c>
      <c r="AB21" s="140">
        <f>M21/J21</f>
        <v>0.87838101565496374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1890</v>
      </c>
      <c r="G22" s="147">
        <f t="shared" ref="G22:G24" si="5">E22*F22</f>
        <v>35021.700000000004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3012.4334405697477</v>
      </c>
      <c r="N22" s="151">
        <f>M22/L22</f>
        <v>1004.144480189916</v>
      </c>
      <c r="O22" s="153">
        <f>L22-I22</f>
        <v>0</v>
      </c>
      <c r="P22" s="154">
        <f>N22-K22</f>
        <v>-95.855519810084047</v>
      </c>
      <c r="Q22" s="155">
        <f>N22/K22</f>
        <v>0.91285861835446902</v>
      </c>
      <c r="R22" s="302">
        <f>Q38</f>
        <v>0.91325921265620458</v>
      </c>
      <c r="S22" s="156">
        <v>0.31319444444444439</v>
      </c>
      <c r="T22" s="157">
        <v>0.33932870370370366</v>
      </c>
      <c r="U22" s="158"/>
      <c r="V22" s="111">
        <v>37.643985248866585</v>
      </c>
      <c r="W22" s="160"/>
      <c r="X22" s="161"/>
      <c r="Y22" s="305"/>
      <c r="Z22" s="306"/>
      <c r="AA22" s="114">
        <f>M22-J22</f>
        <v>-287.56655943025225</v>
      </c>
      <c r="AB22" s="155">
        <f>M22/J22</f>
        <v>0.91285861835446902</v>
      </c>
      <c r="AC22" s="307">
        <f>AB38</f>
        <v>0.91325921265620458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592</v>
      </c>
      <c r="G23" s="102">
        <f t="shared" si="5"/>
        <v>13189.76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3016.0398070850174</v>
      </c>
      <c r="N23" s="105">
        <f>M23/L23</f>
        <v>603.2079614170035</v>
      </c>
      <c r="O23" s="107">
        <f>L23-I23</f>
        <v>0</v>
      </c>
      <c r="P23" s="108">
        <f>N23-K23</f>
        <v>-56.792038582996497</v>
      </c>
      <c r="Q23" s="109">
        <f>N23/K23</f>
        <v>0.9139514566924295</v>
      </c>
      <c r="R23" s="303"/>
      <c r="S23" s="46">
        <v>0.34236111111111106</v>
      </c>
      <c r="T23" s="47">
        <v>0.35053240740740738</v>
      </c>
      <c r="U23" s="110">
        <v>5</v>
      </c>
      <c r="V23" s="111">
        <v>11.77703288814674</v>
      </c>
      <c r="W23" s="112"/>
      <c r="X23" s="115"/>
      <c r="Y23" s="294"/>
      <c r="Z23" s="295"/>
      <c r="AA23" s="116">
        <f>M23-J23</f>
        <v>-283.9601929149826</v>
      </c>
      <c r="AB23" s="109">
        <f>M23/J23</f>
        <v>0.9139514566924295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2135</v>
      </c>
      <c r="G24" s="102">
        <f t="shared" si="5"/>
        <v>38195.15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3012.79295764166</v>
      </c>
      <c r="N24" s="105">
        <f>M24/L24</f>
        <v>753.198239410415</v>
      </c>
      <c r="O24" s="107">
        <f>L24-I24</f>
        <v>0</v>
      </c>
      <c r="P24" s="108">
        <f>N24-K24</f>
        <v>-71.801760589585001</v>
      </c>
      <c r="Q24" s="109">
        <f>N24/K24</f>
        <v>0.9129675629217151</v>
      </c>
      <c r="R24" s="303"/>
      <c r="S24" s="46">
        <v>0.35416666666666657</v>
      </c>
      <c r="T24" s="47">
        <v>0.38369212962962951</v>
      </c>
      <c r="U24" s="110">
        <v>5.2333333333332455</v>
      </c>
      <c r="V24" s="111">
        <v>42.518686747154881</v>
      </c>
      <c r="W24" s="112"/>
      <c r="X24" s="115"/>
      <c r="Y24" s="294"/>
      <c r="Z24" s="295"/>
      <c r="AA24" s="116">
        <f>M24-J24</f>
        <v>-287.20704235834</v>
      </c>
      <c r="AB24" s="109">
        <f>M24/J24</f>
        <v>0.9129675629217151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3013.7554017654752</v>
      </c>
      <c r="N38" s="137">
        <f t="shared" ref="N38:N44" si="10">M38/L38</f>
        <v>753.4388504413688</v>
      </c>
      <c r="O38" s="138">
        <f t="shared" ref="O38:O44" si="11">L38-I38</f>
        <v>0</v>
      </c>
      <c r="P38" s="139">
        <f t="shared" ref="P38:P44" si="12">N38-K38</f>
        <v>-71.5611495586312</v>
      </c>
      <c r="Q38" s="140">
        <f t="shared" ref="Q38:Q44" si="13">N38/K38</f>
        <v>0.91325921265620458</v>
      </c>
      <c r="R38" s="304"/>
      <c r="S38" s="141">
        <v>0.31319444444444439</v>
      </c>
      <c r="T38" s="142">
        <v>0.38369212962962951</v>
      </c>
      <c r="U38" s="143"/>
      <c r="V38" s="165"/>
      <c r="W38" s="98"/>
      <c r="X38" s="68"/>
      <c r="Y38" s="290"/>
      <c r="Z38" s="291"/>
      <c r="AA38" s="167">
        <f t="shared" ref="AA38:AA44" si="14">M38-J38</f>
        <v>-286.2445982345248</v>
      </c>
      <c r="AB38" s="140">
        <f t="shared" ref="AB38:AB44" si="15">M38/J38</f>
        <v>0.91325921265620458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648</v>
      </c>
      <c r="G39" s="147">
        <f t="shared" ref="G39:G44" si="16">E39*F39</f>
        <v>16219.44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3218.5095508629151</v>
      </c>
      <c r="N39" s="151">
        <f t="shared" si="10"/>
        <v>643.70191017258298</v>
      </c>
      <c r="O39" s="153">
        <f t="shared" si="11"/>
        <v>0</v>
      </c>
      <c r="P39" s="154">
        <f t="shared" si="12"/>
        <v>-76.298089827417016</v>
      </c>
      <c r="Q39" s="155">
        <f t="shared" si="13"/>
        <v>0.89403043079525413</v>
      </c>
      <c r="R39" s="302">
        <f>Q55</f>
        <v>0.89993236968523627</v>
      </c>
      <c r="S39" s="156">
        <v>0.25</v>
      </c>
      <c r="T39" s="157">
        <v>0.25837962962962963</v>
      </c>
      <c r="U39" s="158"/>
      <c r="V39" s="159">
        <v>12.080125718308301</v>
      </c>
      <c r="W39" s="160"/>
      <c r="X39" s="161"/>
      <c r="Y39" s="305"/>
      <c r="Z39" s="306"/>
      <c r="AA39" s="114">
        <f t="shared" si="14"/>
        <v>-381.49044913708485</v>
      </c>
      <c r="AB39" s="155">
        <f t="shared" si="15"/>
        <v>0.89403043079525424</v>
      </c>
      <c r="AC39" s="307">
        <f>AB55</f>
        <v>0.89993236968523627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932</v>
      </c>
      <c r="G40" s="102">
        <f t="shared" si="16"/>
        <v>16943.759999999998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3217.8018073801172</v>
      </c>
      <c r="N40" s="105">
        <f t="shared" si="10"/>
        <v>1072.600602460039</v>
      </c>
      <c r="O40" s="107">
        <f t="shared" si="11"/>
        <v>0</v>
      </c>
      <c r="P40" s="108">
        <f t="shared" si="12"/>
        <v>-127.399397539961</v>
      </c>
      <c r="Q40" s="109">
        <f t="shared" si="13"/>
        <v>0.8938338353833658</v>
      </c>
      <c r="R40" s="303"/>
      <c r="S40" s="46">
        <v>0.26875000000000004</v>
      </c>
      <c r="T40" s="47">
        <v>0.28081018518518525</v>
      </c>
      <c r="U40" s="110">
        <v>14.933333333333403</v>
      </c>
      <c r="V40" s="111">
        <v>17.378323261471834</v>
      </c>
      <c r="W40" s="112"/>
      <c r="X40" s="115"/>
      <c r="Y40" s="294"/>
      <c r="Z40" s="295"/>
      <c r="AA40" s="116">
        <f t="shared" si="14"/>
        <v>-382.19819261988278</v>
      </c>
      <c r="AB40" s="109">
        <f t="shared" si="15"/>
        <v>0.89383383538336592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944</v>
      </c>
      <c r="G41" s="102">
        <f t="shared" si="16"/>
        <v>23430.080000000002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3218.9201595422815</v>
      </c>
      <c r="N41" s="105">
        <f t="shared" si="10"/>
        <v>643.78403190845631</v>
      </c>
      <c r="O41" s="107">
        <f t="shared" si="11"/>
        <v>0</v>
      </c>
      <c r="P41" s="108">
        <f t="shared" si="12"/>
        <v>-76.215968091543687</v>
      </c>
      <c r="Q41" s="109">
        <f t="shared" si="13"/>
        <v>0.8941444887617449</v>
      </c>
      <c r="R41" s="303"/>
      <c r="S41" s="46">
        <v>0.2909722222222223</v>
      </c>
      <c r="T41" s="47">
        <v>0.30318287037037045</v>
      </c>
      <c r="U41" s="110">
        <v>14.633333333333356</v>
      </c>
      <c r="V41" s="111">
        <v>17.595962991531298</v>
      </c>
      <c r="W41" s="112"/>
      <c r="X41" s="115"/>
      <c r="Y41" s="294"/>
      <c r="Z41" s="295"/>
      <c r="AA41" s="116">
        <f t="shared" si="14"/>
        <v>-381.07984045771855</v>
      </c>
      <c r="AB41" s="109">
        <f t="shared" si="15"/>
        <v>0.89414448876174479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1541</v>
      </c>
      <c r="G42" s="102">
        <f t="shared" si="16"/>
        <v>26304.87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03"/>
      <c r="S42" s="46">
        <v>0.31319444444444455</v>
      </c>
      <c r="T42" s="47">
        <v>0.33447916666666677</v>
      </c>
      <c r="U42" s="110">
        <v>15</v>
      </c>
      <c r="V42" s="111">
        <v>30.659882004001616</v>
      </c>
      <c r="W42" s="112"/>
      <c r="X42" s="115"/>
      <c r="Y42" s="294"/>
      <c r="Z42" s="295"/>
      <c r="AA42" s="116">
        <f t="shared" si="14"/>
        <v>-284.33281680821665</v>
      </c>
      <c r="AB42" s="109">
        <f t="shared" si="15"/>
        <v>0.91383854036114642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3457</v>
      </c>
      <c r="G43" s="102">
        <f t="shared" si="16"/>
        <v>48501.71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03"/>
      <c r="S43" s="46">
        <v>0.34444444444444455</v>
      </c>
      <c r="T43" s="47">
        <v>0.39696759259259268</v>
      </c>
      <c r="U43" s="110">
        <v>15</v>
      </c>
      <c r="V43" s="111">
        <v>75.647828500031508</v>
      </c>
      <c r="W43" s="112"/>
      <c r="X43" s="115"/>
      <c r="Y43" s="294"/>
      <c r="Z43" s="295"/>
      <c r="AA43" s="116">
        <f t="shared" si="14"/>
        <v>-258.08388538325835</v>
      </c>
      <c r="AB43" s="109">
        <f t="shared" si="15"/>
        <v>0.91397203820558059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4804</v>
      </c>
      <c r="G44" s="120">
        <f t="shared" si="16"/>
        <v>68601.119999999995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3215.7852368905501</v>
      </c>
      <c r="N44" s="105">
        <f t="shared" si="10"/>
        <v>1071.92841229685</v>
      </c>
      <c r="O44" s="107">
        <f t="shared" si="11"/>
        <v>0</v>
      </c>
      <c r="P44" s="108">
        <f t="shared" si="12"/>
        <v>-128.07158770315004</v>
      </c>
      <c r="Q44" s="109">
        <f t="shared" si="13"/>
        <v>0.89327367691404158</v>
      </c>
      <c r="R44" s="303"/>
      <c r="S44" s="46">
        <v>0.40694444444444455</v>
      </c>
      <c r="T44" s="119">
        <v>0.46917824074074083</v>
      </c>
      <c r="U44" s="110">
        <v>15</v>
      </c>
      <c r="V44" s="111">
        <v>89.632851315254143</v>
      </c>
      <c r="W44" s="112"/>
      <c r="X44" s="115"/>
      <c r="Y44" s="294"/>
      <c r="Z44" s="295"/>
      <c r="AA44" s="116">
        <f t="shared" si="14"/>
        <v>-384.2147631094499</v>
      </c>
      <c r="AB44" s="109">
        <f t="shared" si="15"/>
        <v>0.89327367691404169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3104.766675414065</v>
      </c>
      <c r="N55" s="137">
        <f t="shared" ref="N55:N62" si="22">M55/L55</f>
        <v>846.75454784019962</v>
      </c>
      <c r="O55" s="138">
        <f t="shared" ref="O55:O62" si="23">L55-I55</f>
        <v>0</v>
      </c>
      <c r="P55" s="139">
        <f t="shared" ref="P55:P62" si="24">N55-K55</f>
        <v>-94.154543068891371</v>
      </c>
      <c r="Q55" s="140">
        <f t="shared" ref="Q55:Q62" si="25">N55/K55</f>
        <v>0.89993236968523627</v>
      </c>
      <c r="R55" s="304"/>
      <c r="S55" s="141">
        <v>0.25</v>
      </c>
      <c r="T55" s="142">
        <v>0.46917824074074083</v>
      </c>
      <c r="U55" s="143"/>
      <c r="V55" s="165"/>
      <c r="W55" s="98"/>
      <c r="X55" s="68"/>
      <c r="Y55" s="290"/>
      <c r="Z55" s="291"/>
      <c r="AA55" s="167">
        <f t="shared" ref="AA55:AA62" si="26">M55-J55</f>
        <v>-345.23332458593495</v>
      </c>
      <c r="AB55" s="140">
        <f t="shared" ref="AB55:AB62" si="27">M55/J55</f>
        <v>0.89993236968523627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1076</v>
      </c>
      <c r="G56" s="147">
        <f t="shared" ref="G56:G62" si="28">E56*F56</f>
        <v>22294.719999999998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3217.6383578594537</v>
      </c>
      <c r="N56" s="151">
        <f t="shared" si="22"/>
        <v>1072.5461192864846</v>
      </c>
      <c r="O56" s="153">
        <f t="shared" si="23"/>
        <v>0</v>
      </c>
      <c r="P56" s="154">
        <f t="shared" si="24"/>
        <v>-127.45388071351545</v>
      </c>
      <c r="Q56" s="155">
        <f t="shared" si="25"/>
        <v>0.89378843273873709</v>
      </c>
      <c r="R56" s="302">
        <f>Q72</f>
        <v>0.89639319707431964</v>
      </c>
      <c r="S56" s="156">
        <v>0.25</v>
      </c>
      <c r="T56" s="157">
        <v>0.26392361111111112</v>
      </c>
      <c r="U56" s="158"/>
      <c r="V56" s="159">
        <v>20.064405262420102</v>
      </c>
      <c r="W56" s="157"/>
      <c r="X56" s="168"/>
      <c r="Y56" s="305"/>
      <c r="Z56" s="306"/>
      <c r="AA56" s="114">
        <f t="shared" si="26"/>
        <v>-382.36164214054634</v>
      </c>
      <c r="AB56" s="155">
        <f t="shared" si="27"/>
        <v>0.89378843273873709</v>
      </c>
      <c r="AC56" s="307">
        <f>AB72</f>
        <v>0.89639319707431964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453</v>
      </c>
      <c r="G57" s="102">
        <f t="shared" si="28"/>
        <v>10745.16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3217.5111494849384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03"/>
      <c r="S57" s="46">
        <v>0.27430555555555558</v>
      </c>
      <c r="T57" s="47">
        <v>0.28016203703703707</v>
      </c>
      <c r="U57" s="110">
        <v>14.950000000000019</v>
      </c>
      <c r="V57" s="111">
        <v>8.4475231746597039</v>
      </c>
      <c r="W57" s="112"/>
      <c r="X57" s="13"/>
      <c r="Y57" s="294"/>
      <c r="Z57" s="295"/>
      <c r="AA57" s="116">
        <f t="shared" si="26"/>
        <v>-382.48885051506159</v>
      </c>
      <c r="AB57" s="109">
        <f t="shared" si="27"/>
        <v>0.89375309707914952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1413</v>
      </c>
      <c r="G58" s="102">
        <f t="shared" si="28"/>
        <v>42390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3218.9106743701641</v>
      </c>
      <c r="N58" s="105">
        <f t="shared" si="22"/>
        <v>804.72766859254102</v>
      </c>
      <c r="O58" s="107">
        <f t="shared" si="23"/>
        <v>0</v>
      </c>
      <c r="P58" s="108">
        <f t="shared" si="24"/>
        <v>-95.272331407458978</v>
      </c>
      <c r="Q58" s="109">
        <f t="shared" si="25"/>
        <v>0.8941418539917122</v>
      </c>
      <c r="R58" s="303"/>
      <c r="S58" s="46">
        <v>0.2902777777777778</v>
      </c>
      <c r="T58" s="47">
        <v>0.30856481481481485</v>
      </c>
      <c r="U58" s="110">
        <v>14.566666666666652</v>
      </c>
      <c r="V58" s="111">
        <v>26.338102723707511</v>
      </c>
      <c r="W58" s="112"/>
      <c r="X58" s="13"/>
      <c r="Y58" s="294"/>
      <c r="Z58" s="295"/>
      <c r="AA58" s="116">
        <f t="shared" si="26"/>
        <v>-381.08932562983591</v>
      </c>
      <c r="AB58" s="109">
        <f t="shared" si="27"/>
        <v>0.8941418539917122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1690</v>
      </c>
      <c r="G59" s="102">
        <f t="shared" si="28"/>
        <v>50700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3018.0909012974694</v>
      </c>
      <c r="N59" s="105">
        <f t="shared" si="22"/>
        <v>754.52272532436734</v>
      </c>
      <c r="O59" s="107">
        <f t="shared" si="23"/>
        <v>0</v>
      </c>
      <c r="P59" s="108">
        <f t="shared" si="24"/>
        <v>-70.477274675632657</v>
      </c>
      <c r="Q59" s="109">
        <f t="shared" si="25"/>
        <v>0.91457300039317257</v>
      </c>
      <c r="R59" s="303"/>
      <c r="S59" s="46">
        <v>0.31875000000000003</v>
      </c>
      <c r="T59" s="47">
        <v>0.34207175925925931</v>
      </c>
      <c r="U59" s="110">
        <v>14.666666666666668</v>
      </c>
      <c r="V59" s="111">
        <v>33.597397598729849</v>
      </c>
      <c r="W59" s="112"/>
      <c r="X59" s="115"/>
      <c r="Y59" s="294"/>
      <c r="Z59" s="295"/>
      <c r="AA59" s="116">
        <f t="shared" si="26"/>
        <v>-281.90909870253063</v>
      </c>
      <c r="AB59" s="109">
        <f t="shared" si="27"/>
        <v>0.91457300039317257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2481</v>
      </c>
      <c r="G60" s="102">
        <f t="shared" si="28"/>
        <v>68177.88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3218.7658765915908</v>
      </c>
      <c r="N60" s="105">
        <f t="shared" si="22"/>
        <v>643.7531753183182</v>
      </c>
      <c r="O60" s="107">
        <f t="shared" si="23"/>
        <v>0</v>
      </c>
      <c r="P60" s="108">
        <f t="shared" si="24"/>
        <v>-76.246824681681801</v>
      </c>
      <c r="Q60" s="109">
        <f t="shared" si="25"/>
        <v>0.89410163238655305</v>
      </c>
      <c r="R60" s="303"/>
      <c r="S60" s="46">
        <v>0.35208333333333336</v>
      </c>
      <c r="T60" s="47">
        <v>0.38418981481481485</v>
      </c>
      <c r="U60" s="110">
        <v>15</v>
      </c>
      <c r="V60" s="111">
        <v>46.247538872765283</v>
      </c>
      <c r="W60" s="112"/>
      <c r="X60" s="115"/>
      <c r="Y60" s="294"/>
      <c r="Z60" s="295"/>
      <c r="AA60" s="116">
        <f t="shared" si="26"/>
        <v>-381.23412340840923</v>
      </c>
      <c r="AB60" s="109">
        <f t="shared" si="27"/>
        <v>0.89410163238655294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1597</v>
      </c>
      <c r="G61" s="120">
        <f t="shared" si="28"/>
        <v>29033.46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3214.80628075287</v>
      </c>
      <c r="N61" s="105">
        <f t="shared" si="22"/>
        <v>1071.6020935842901</v>
      </c>
      <c r="O61" s="107">
        <f t="shared" si="23"/>
        <v>0</v>
      </c>
      <c r="P61" s="108">
        <f t="shared" si="24"/>
        <v>-128.39790641570994</v>
      </c>
      <c r="Q61" s="109">
        <f t="shared" si="25"/>
        <v>0.89300174465357507</v>
      </c>
      <c r="R61" s="303"/>
      <c r="S61" s="46">
        <v>0.39444444444444449</v>
      </c>
      <c r="T61" s="119">
        <v>0.41513888888888895</v>
      </c>
      <c r="U61" s="110">
        <v>14.766666666666683</v>
      </c>
      <c r="V61" s="111">
        <v>29.805839491379889</v>
      </c>
      <c r="W61" s="112"/>
      <c r="X61" s="49"/>
      <c r="Y61" s="294"/>
      <c r="Z61" s="295"/>
      <c r="AA61" s="116">
        <f t="shared" si="26"/>
        <v>-385.19371924713005</v>
      </c>
      <c r="AB61" s="109">
        <f t="shared" si="27"/>
        <v>0.89300174465357496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3978</v>
      </c>
      <c r="G62" s="120">
        <f t="shared" si="28"/>
        <v>66273.48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3214.4673667940715</v>
      </c>
      <c r="N62" s="105">
        <f t="shared" si="22"/>
        <v>642.89347335881428</v>
      </c>
      <c r="O62" s="122">
        <f t="shared" si="23"/>
        <v>0</v>
      </c>
      <c r="P62" s="123">
        <f t="shared" si="24"/>
        <v>-77.106526641185724</v>
      </c>
      <c r="Q62" s="124">
        <f t="shared" si="25"/>
        <v>0.89290760188724205</v>
      </c>
      <c r="R62" s="303"/>
      <c r="S62" s="46">
        <v>0.42500000000000004</v>
      </c>
      <c r="T62" s="119">
        <v>0.47656250000000006</v>
      </c>
      <c r="U62" s="110">
        <v>15</v>
      </c>
      <c r="V62" s="111">
        <v>74.251803725121022</v>
      </c>
      <c r="W62" s="112"/>
      <c r="X62" s="115"/>
      <c r="Y62" s="294"/>
      <c r="Z62" s="295"/>
      <c r="AA62" s="116">
        <f t="shared" si="26"/>
        <v>-385.53263320592851</v>
      </c>
      <c r="AB62" s="109">
        <f t="shared" si="27"/>
        <v>0.89290760188724205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3188.5986581643656</v>
      </c>
      <c r="N72" s="137">
        <f>M72/L72</f>
        <v>769.66174507415712</v>
      </c>
      <c r="O72" s="138">
        <f>L72-I72</f>
        <v>0</v>
      </c>
      <c r="P72" s="139">
        <f>N72-K72</f>
        <v>-88.958944581015203</v>
      </c>
      <c r="Q72" s="140">
        <f>N72/K72</f>
        <v>0.89639319707431964</v>
      </c>
      <c r="R72" s="304"/>
      <c r="S72" s="141">
        <v>0.25</v>
      </c>
      <c r="T72" s="142">
        <v>0.47656250000000006</v>
      </c>
      <c r="U72" s="143"/>
      <c r="V72" s="165"/>
      <c r="W72" s="166"/>
      <c r="X72" s="137"/>
      <c r="Y72" s="290"/>
      <c r="Z72" s="291"/>
      <c r="AA72" s="167">
        <f>M72-J72</f>
        <v>-368.54419897849175</v>
      </c>
      <c r="AB72" s="140">
        <f>M72/J72</f>
        <v>0.89639319707431964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1311</v>
      </c>
      <c r="G73" s="147">
        <f t="shared" ref="G73:G75" si="33">E73*F73</f>
        <v>37455.269999999997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3120.1540871335465</v>
      </c>
      <c r="N73" s="151">
        <f>M73/L73</f>
        <v>260.0128405944622</v>
      </c>
      <c r="O73" s="153">
        <f>L73-I73</f>
        <v>0</v>
      </c>
      <c r="P73" s="154">
        <f>N73-K73</f>
        <v>-39.987159405537795</v>
      </c>
      <c r="Q73" s="155">
        <f>N73/K73</f>
        <v>0.8667094686482073</v>
      </c>
      <c r="R73" s="302">
        <f>Q89</f>
        <v>0.89340570835691735</v>
      </c>
      <c r="S73" s="156">
        <v>0.70833333333333337</v>
      </c>
      <c r="T73" s="157">
        <v>0.72583333333333333</v>
      </c>
      <c r="U73" s="158"/>
      <c r="V73" s="159">
        <v>25.210293403254369</v>
      </c>
      <c r="W73" s="157"/>
      <c r="X73" s="168"/>
      <c r="Y73" s="305"/>
      <c r="Z73" s="306"/>
      <c r="AA73" s="114">
        <f>M73-J73</f>
        <v>-479.84591286645355</v>
      </c>
      <c r="AB73" s="155">
        <f>M73/J73</f>
        <v>0.8667094686482073</v>
      </c>
      <c r="AC73" s="307">
        <f>AB89</f>
        <v>0.89340570835691724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429</v>
      </c>
      <c r="G74" s="102">
        <f t="shared" si="33"/>
        <v>7597.59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3263.7177978418799</v>
      </c>
      <c r="N74" s="105">
        <f>M74/L74</f>
        <v>652.74355956837599</v>
      </c>
      <c r="O74" s="107">
        <f>L74-I74</f>
        <v>0</v>
      </c>
      <c r="P74" s="108">
        <f>N74-K74</f>
        <v>-67.256440431624014</v>
      </c>
      <c r="Q74" s="109">
        <f>N74/K74</f>
        <v>0.90658827717829993</v>
      </c>
      <c r="R74" s="303"/>
      <c r="S74" s="46">
        <v>0.72916666666666674</v>
      </c>
      <c r="T74" s="47">
        <v>0.73464120370370378</v>
      </c>
      <c r="U74" s="110">
        <v>4.8000000000001108</v>
      </c>
      <c r="V74" s="111">
        <v>7.8867112888928297</v>
      </c>
      <c r="W74" s="112"/>
      <c r="X74" s="13"/>
      <c r="Y74" s="294"/>
      <c r="Z74" s="295"/>
      <c r="AA74" s="116">
        <f>M74-J74</f>
        <v>-336.28220215812007</v>
      </c>
      <c r="AB74" s="109">
        <f>M74/J74</f>
        <v>0.90658827717829993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889</v>
      </c>
      <c r="G75" s="102">
        <f t="shared" si="33"/>
        <v>16819.88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3264.9097652792798</v>
      </c>
      <c r="N75" s="105">
        <f>M75/L75</f>
        <v>652.98195305585591</v>
      </c>
      <c r="O75" s="107">
        <f>L75-I75</f>
        <v>0</v>
      </c>
      <c r="P75" s="108">
        <f>N75-K75</f>
        <v>-67.018046944144089</v>
      </c>
      <c r="Q75" s="109">
        <f>N75/K75</f>
        <v>0.90691937924424437</v>
      </c>
      <c r="R75" s="303"/>
      <c r="S75" s="46">
        <v>0.73750000000000004</v>
      </c>
      <c r="T75" s="47">
        <v>0.74884259259259267</v>
      </c>
      <c r="U75" s="110">
        <v>5</v>
      </c>
      <c r="V75" s="111">
        <v>16.337358100136438</v>
      </c>
      <c r="W75" s="112"/>
      <c r="X75" s="13"/>
      <c r="Y75" s="294"/>
      <c r="Z75" s="295"/>
      <c r="AA75" s="116">
        <f>M75-J75</f>
        <v>-335.09023472072022</v>
      </c>
      <c r="AB75" s="109">
        <f>M75/J75</f>
        <v>0.90691937924424437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3216.2605500849022</v>
      </c>
      <c r="N89" s="137">
        <f t="shared" ref="N89:N94" si="37">M89/L89</f>
        <v>438.5809841024867</v>
      </c>
      <c r="O89" s="138">
        <f t="shared" ref="O89:O94" si="38">L89-I89</f>
        <v>0</v>
      </c>
      <c r="P89" s="139">
        <f t="shared" ref="P89:P94" si="39">N89-K89</f>
        <v>-52.328106806604239</v>
      </c>
      <c r="Q89" s="140">
        <f t="shared" ref="Q89:Q94" si="40">N89/K89</f>
        <v>0.89340570835691735</v>
      </c>
      <c r="R89" s="304"/>
      <c r="S89" s="141">
        <v>0.70833333333333337</v>
      </c>
      <c r="T89" s="142">
        <v>0.74884259259259267</v>
      </c>
      <c r="U89" s="143"/>
      <c r="V89" s="165"/>
      <c r="W89" s="166"/>
      <c r="X89" s="137"/>
      <c r="Y89" s="290"/>
      <c r="Z89" s="291"/>
      <c r="AA89" s="167">
        <f t="shared" ref="AA89:AA94" si="41">M89-J89</f>
        <v>-383.73944991509779</v>
      </c>
      <c r="AB89" s="140">
        <f t="shared" ref="AB89:AB94" si="42">M89/J89</f>
        <v>0.89340570835691724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403</v>
      </c>
      <c r="G90" s="147">
        <f t="shared" ref="G90:G94" si="43">E90*F90</f>
        <v>9377.81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02">
        <f>Q106</f>
        <v>0.91298390985482136</v>
      </c>
      <c r="S90" s="156">
        <v>0.70833333333333337</v>
      </c>
      <c r="T90" s="157">
        <v>0.71445601851851859</v>
      </c>
      <c r="U90" s="158"/>
      <c r="V90" s="159">
        <v>8.8219933821207714</v>
      </c>
      <c r="W90" s="160"/>
      <c r="X90" s="161"/>
      <c r="Y90" s="305"/>
      <c r="Z90" s="306"/>
      <c r="AA90" s="114">
        <f t="shared" si="41"/>
        <v>-259.12285889890063</v>
      </c>
      <c r="AB90" s="155">
        <f t="shared" si="42"/>
        <v>0.91362571370036649</v>
      </c>
      <c r="AC90" s="307">
        <f>AB106</f>
        <v>0.91298390985482136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1132</v>
      </c>
      <c r="G91" s="102">
        <f t="shared" si="43"/>
        <v>27779.279999999999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2739.9099097226472</v>
      </c>
      <c r="N91" s="105">
        <f t="shared" si="37"/>
        <v>684.97747743066179</v>
      </c>
      <c r="O91" s="107">
        <f t="shared" si="38"/>
        <v>0</v>
      </c>
      <c r="P91" s="108">
        <f t="shared" si="39"/>
        <v>-65.022522569338207</v>
      </c>
      <c r="Q91" s="109">
        <f t="shared" si="40"/>
        <v>0.91330330324088238</v>
      </c>
      <c r="R91" s="303"/>
      <c r="S91" s="46">
        <v>0.71805555555555556</v>
      </c>
      <c r="T91" s="47">
        <v>0.73526620370370366</v>
      </c>
      <c r="U91" s="110">
        <v>5.1833333333332376</v>
      </c>
      <c r="V91" s="111">
        <v>24.789136226335025</v>
      </c>
      <c r="W91" s="112"/>
      <c r="X91" s="115"/>
      <c r="Y91" s="294"/>
      <c r="Z91" s="295"/>
      <c r="AA91" s="116">
        <f t="shared" si="41"/>
        <v>-260.09009027735283</v>
      </c>
      <c r="AB91" s="109">
        <f t="shared" si="42"/>
        <v>0.91330330324088238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1218</v>
      </c>
      <c r="G92" s="102">
        <f t="shared" si="43"/>
        <v>29633.94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2737.5850913032709</v>
      </c>
      <c r="N92" s="105">
        <f t="shared" si="37"/>
        <v>684.39627282581773</v>
      </c>
      <c r="O92" s="107">
        <f t="shared" si="38"/>
        <v>0</v>
      </c>
      <c r="P92" s="108">
        <f t="shared" si="39"/>
        <v>-65.603727174182268</v>
      </c>
      <c r="Q92" s="109">
        <f t="shared" si="40"/>
        <v>0.91252836376775692</v>
      </c>
      <c r="R92" s="303"/>
      <c r="S92" s="46">
        <v>0.73888888888888893</v>
      </c>
      <c r="T92" s="47">
        <v>0.75741898148148157</v>
      </c>
      <c r="U92" s="110">
        <v>5.2166666666667894</v>
      </c>
      <c r="V92" s="111">
        <v>26.695060632876658</v>
      </c>
      <c r="W92" s="112"/>
      <c r="X92" s="115"/>
      <c r="Y92" s="294"/>
      <c r="Z92" s="295"/>
      <c r="AA92" s="116">
        <f t="shared" si="41"/>
        <v>-262.41490869672907</v>
      </c>
      <c r="AB92" s="109">
        <f t="shared" si="42"/>
        <v>0.91252836376775692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1336</v>
      </c>
      <c r="G93" s="102">
        <f t="shared" si="43"/>
        <v>29766.080000000002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3011.2887743904625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03"/>
      <c r="S93" s="46">
        <v>0.76041666666666674</v>
      </c>
      <c r="T93" s="47">
        <v>0.778900462962963</v>
      </c>
      <c r="U93" s="110">
        <v>5</v>
      </c>
      <c r="V93" s="111">
        <v>26.619831575676692</v>
      </c>
      <c r="W93" s="112"/>
      <c r="X93" s="115"/>
      <c r="Y93" s="294"/>
      <c r="Z93" s="295"/>
      <c r="AA93" s="116">
        <f t="shared" si="41"/>
        <v>-288.71122560953745</v>
      </c>
      <c r="AB93" s="109">
        <f t="shared" si="42"/>
        <v>0.91251174981529171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4392</v>
      </c>
      <c r="G94" s="102">
        <f t="shared" si="43"/>
        <v>78572.88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3012.8880772177349</v>
      </c>
      <c r="N94" s="105">
        <f t="shared" si="37"/>
        <v>753.22201930443373</v>
      </c>
      <c r="O94" s="107">
        <f t="shared" si="38"/>
        <v>0</v>
      </c>
      <c r="P94" s="108">
        <f t="shared" si="39"/>
        <v>-71.777980695566271</v>
      </c>
      <c r="Q94" s="109">
        <f t="shared" si="40"/>
        <v>0.9129963870356772</v>
      </c>
      <c r="R94" s="303"/>
      <c r="S94" s="46">
        <v>0.78263888888888899</v>
      </c>
      <c r="T94" s="47">
        <v>0.84336805555555561</v>
      </c>
      <c r="U94" s="110">
        <v>5.3833333333334288</v>
      </c>
      <c r="V94" s="111">
        <v>87.464251325043818</v>
      </c>
      <c r="W94" s="112"/>
      <c r="X94" s="115"/>
      <c r="Y94" s="294"/>
      <c r="Z94" s="295"/>
      <c r="AA94" s="116">
        <f t="shared" si="41"/>
        <v>-287.11192278226508</v>
      </c>
      <c r="AB94" s="109">
        <f t="shared" si="42"/>
        <v>0.9129963870356772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2848.5097987470426</v>
      </c>
      <c r="N106" s="137">
        <f t="shared" ref="N106:N112" si="48">M106/L106</f>
        <v>647.38859062432778</v>
      </c>
      <c r="O106" s="138">
        <f t="shared" ref="O106:O112" si="49">L106-I106</f>
        <v>0</v>
      </c>
      <c r="P106" s="139">
        <f t="shared" ref="P106:P112" si="50">N106-K106</f>
        <v>-61.702318466581232</v>
      </c>
      <c r="Q106" s="140">
        <f t="shared" ref="Q106:Q112" si="51">N106/K106</f>
        <v>0.91298390985482136</v>
      </c>
      <c r="R106" s="304"/>
      <c r="S106" s="141">
        <v>0.70833333333333337</v>
      </c>
      <c r="T106" s="142">
        <v>0.84336805555555561</v>
      </c>
      <c r="U106" s="143"/>
      <c r="V106" s="165"/>
      <c r="W106" s="98"/>
      <c r="X106" s="68"/>
      <c r="Y106" s="290"/>
      <c r="Z106" s="291"/>
      <c r="AA106" s="167">
        <f t="shared" ref="AA106:AA112" si="52">M106-J106</f>
        <v>-271.49020125295738</v>
      </c>
      <c r="AB106" s="140">
        <f t="shared" ref="AB106:AB112" si="53">M106/J106</f>
        <v>0.91298390985482136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1751</v>
      </c>
      <c r="G107" s="147">
        <f t="shared" ref="G107:G112" si="54">E107*F107</f>
        <v>31833.18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2" si="55">F107/V107*60</f>
        <v>2741.5541168696368</v>
      </c>
      <c r="N107" s="151">
        <f t="shared" si="48"/>
        <v>913.8513722898789</v>
      </c>
      <c r="O107" s="153">
        <f t="shared" si="49"/>
        <v>0</v>
      </c>
      <c r="P107" s="154">
        <f t="shared" si="50"/>
        <v>-86.148627710121104</v>
      </c>
      <c r="Q107" s="155">
        <f t="shared" si="51"/>
        <v>0.91385137228987889</v>
      </c>
      <c r="R107" s="302">
        <f>Q123</f>
        <v>0.90305654526752854</v>
      </c>
      <c r="S107" s="156">
        <v>0.73055555555555562</v>
      </c>
      <c r="T107" s="157">
        <v>0.75716435185185194</v>
      </c>
      <c r="U107" s="158"/>
      <c r="V107" s="159">
        <v>38.321329990727918</v>
      </c>
      <c r="W107" s="160"/>
      <c r="X107" s="161"/>
      <c r="Y107" s="305"/>
      <c r="Z107" s="306"/>
      <c r="AA107" s="114">
        <f t="shared" si="52"/>
        <v>-258.4458831303632</v>
      </c>
      <c r="AB107" s="155">
        <f t="shared" si="53"/>
        <v>0.91385137228987889</v>
      </c>
      <c r="AC107" s="307">
        <f>AB123</f>
        <v>0.90305654526752854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1068</v>
      </c>
      <c r="G108" s="102">
        <f t="shared" si="54"/>
        <v>19416.239999999998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3219.0446169944898</v>
      </c>
      <c r="N108" s="105">
        <f t="shared" si="48"/>
        <v>1073.0148723314967</v>
      </c>
      <c r="O108" s="107">
        <f t="shared" si="49"/>
        <v>0</v>
      </c>
      <c r="P108" s="108">
        <f t="shared" si="50"/>
        <v>-126.98512766850331</v>
      </c>
      <c r="Q108" s="109">
        <f t="shared" si="51"/>
        <v>0.89417906027624727</v>
      </c>
      <c r="R108" s="303"/>
      <c r="S108" s="46">
        <v>0.76736111111111116</v>
      </c>
      <c r="T108" s="47">
        <v>0.78118055555555566</v>
      </c>
      <c r="U108" s="110">
        <v>14.683333333333284</v>
      </c>
      <c r="V108" s="111">
        <v>19.90652744037741</v>
      </c>
      <c r="W108" s="112"/>
      <c r="X108" s="115"/>
      <c r="Y108" s="294"/>
      <c r="Z108" s="295"/>
      <c r="AA108" s="116">
        <f t="shared" si="52"/>
        <v>-380.95538300551016</v>
      </c>
      <c r="AB108" s="109">
        <f t="shared" si="53"/>
        <v>0.89417906027624716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1791</v>
      </c>
      <c r="G109" s="102">
        <f t="shared" si="54"/>
        <v>25127.73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2741.8401003867821</v>
      </c>
      <c r="N109" s="105">
        <f t="shared" si="48"/>
        <v>913.94670012892732</v>
      </c>
      <c r="O109" s="107">
        <f t="shared" si="49"/>
        <v>0</v>
      </c>
      <c r="P109" s="108">
        <f t="shared" si="50"/>
        <v>-86.053299871072682</v>
      </c>
      <c r="Q109" s="109">
        <f t="shared" si="51"/>
        <v>0.91394670012892731</v>
      </c>
      <c r="R109" s="303"/>
      <c r="S109" s="46">
        <v>0.79097222222222219</v>
      </c>
      <c r="T109" s="47">
        <v>0.8181828703703703</v>
      </c>
      <c r="U109" s="110">
        <v>15</v>
      </c>
      <c r="V109" s="111">
        <v>39.192657509400711</v>
      </c>
      <c r="W109" s="112"/>
      <c r="X109" s="115"/>
      <c r="Y109" s="294"/>
      <c r="Z109" s="295"/>
      <c r="AA109" s="116">
        <f t="shared" si="52"/>
        <v>-258.15989961321793</v>
      </c>
      <c r="AB109" s="109">
        <f t="shared" si="53"/>
        <v>0.91394670012892731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2197</v>
      </c>
      <c r="G110" s="102">
        <f t="shared" si="54"/>
        <v>31373.16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3218.1203308296872</v>
      </c>
      <c r="N110" s="105">
        <f t="shared" si="48"/>
        <v>1072.706776943229</v>
      </c>
      <c r="O110" s="107">
        <f t="shared" si="49"/>
        <v>0</v>
      </c>
      <c r="P110" s="108">
        <f t="shared" si="50"/>
        <v>-127.29322305677101</v>
      </c>
      <c r="Q110" s="109">
        <f t="shared" si="51"/>
        <v>0.89392231411935752</v>
      </c>
      <c r="R110" s="303"/>
      <c r="S110" s="46">
        <v>0.82847222222222217</v>
      </c>
      <c r="T110" s="47">
        <v>0.85690972222222217</v>
      </c>
      <c r="U110" s="110">
        <v>14.816666666666691</v>
      </c>
      <c r="V110" s="111">
        <v>40.961799575099953</v>
      </c>
      <c r="W110" s="112"/>
      <c r="X110" s="115"/>
      <c r="Y110" s="294"/>
      <c r="Z110" s="295"/>
      <c r="AA110" s="116">
        <f t="shared" si="52"/>
        <v>-381.87966917031281</v>
      </c>
      <c r="AB110" s="109">
        <f t="shared" si="53"/>
        <v>0.89392231411935752</v>
      </c>
      <c r="AC110" s="308"/>
    </row>
    <row r="111" spans="1:29" ht="15.75" customHeight="1">
      <c r="A111" s="311"/>
      <c r="B111" s="99" t="s">
        <v>118</v>
      </c>
      <c r="C111" s="292" t="s">
        <v>141</v>
      </c>
      <c r="D111" s="293"/>
      <c r="E111" s="100">
        <v>14.03</v>
      </c>
      <c r="F111" s="101">
        <v>4642</v>
      </c>
      <c r="G111" s="102">
        <f t="shared" si="54"/>
        <v>65127.259999999995</v>
      </c>
      <c r="H111" s="26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2741.8401003867816</v>
      </c>
      <c r="N111" s="105">
        <f t="shared" si="48"/>
        <v>913.9467001289272</v>
      </c>
      <c r="O111" s="107">
        <f t="shared" si="49"/>
        <v>0</v>
      </c>
      <c r="P111" s="108">
        <f t="shared" si="50"/>
        <v>-86.053299871072795</v>
      </c>
      <c r="Q111" s="109">
        <f t="shared" si="51"/>
        <v>0.9139467001289272</v>
      </c>
      <c r="R111" s="303"/>
      <c r="S111" s="46">
        <v>0.86666666666666659</v>
      </c>
      <c r="T111" s="47">
        <v>0.93719907407407399</v>
      </c>
      <c r="U111" s="110">
        <v>15</v>
      </c>
      <c r="V111" s="111">
        <v>101.58141605730771</v>
      </c>
      <c r="W111" s="112"/>
      <c r="X111" s="115"/>
      <c r="Y111" s="294"/>
      <c r="Z111" s="295"/>
      <c r="AA111" s="116">
        <f t="shared" si="52"/>
        <v>-258.15989961321839</v>
      </c>
      <c r="AB111" s="109">
        <f t="shared" si="53"/>
        <v>0.9139467001289272</v>
      </c>
      <c r="AC111" s="308"/>
    </row>
    <row r="112" spans="1:29" ht="15.75" customHeight="1">
      <c r="A112" s="311"/>
      <c r="B112" s="99" t="s">
        <v>118</v>
      </c>
      <c r="C112" s="292" t="s">
        <v>143</v>
      </c>
      <c r="D112" s="293"/>
      <c r="E112" s="100">
        <v>14.28</v>
      </c>
      <c r="F112" s="101">
        <v>6041</v>
      </c>
      <c r="G112" s="120">
        <f t="shared" si="54"/>
        <v>86265.48</v>
      </c>
      <c r="H112" s="26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3218.1203308296867</v>
      </c>
      <c r="N112" s="105">
        <f t="shared" si="48"/>
        <v>1072.706776943229</v>
      </c>
      <c r="O112" s="107">
        <f t="shared" si="49"/>
        <v>0</v>
      </c>
      <c r="P112" s="108">
        <f t="shared" si="50"/>
        <v>-127.29322305677101</v>
      </c>
      <c r="Q112" s="109">
        <f t="shared" si="51"/>
        <v>0.89392231411935752</v>
      </c>
      <c r="R112" s="303"/>
      <c r="S112" s="46">
        <v>0.94722222222222208</v>
      </c>
      <c r="T112" s="119">
        <v>1.0254282407407407</v>
      </c>
      <c r="U112" s="110">
        <v>15</v>
      </c>
      <c r="V112" s="111">
        <v>112.63096551350881</v>
      </c>
      <c r="W112" s="112"/>
      <c r="X112" s="115"/>
      <c r="Y112" s="294"/>
      <c r="Z112" s="295"/>
      <c r="AA112" s="116">
        <f t="shared" si="52"/>
        <v>-381.87966917031326</v>
      </c>
      <c r="AB112" s="109">
        <f t="shared" si="53"/>
        <v>0.89392231411935741</v>
      </c>
      <c r="AC112" s="308"/>
    </row>
    <row r="113" spans="1:29" ht="15.75" customHeight="1">
      <c r="A113" s="311"/>
      <c r="B113" s="99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46"/>
      <c r="T113" s="119"/>
      <c r="U113" s="110"/>
      <c r="V113" s="111"/>
      <c r="W113" s="112"/>
      <c r="X113" s="115"/>
      <c r="Y113" s="294"/>
      <c r="Z113" s="295"/>
      <c r="AA113" s="116"/>
      <c r="AB113" s="109"/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2980.0865993828443</v>
      </c>
      <c r="N123" s="137">
        <f t="shared" ref="N123:N134" si="59">M123/L123</f>
        <v>993.36219979428142</v>
      </c>
      <c r="O123" s="138">
        <f t="shared" ref="O123:O134" si="60">L123-I123</f>
        <v>0</v>
      </c>
      <c r="P123" s="139">
        <f t="shared" ref="P123:P134" si="61">N123-K123</f>
        <v>-106.63780020571858</v>
      </c>
      <c r="Q123" s="140">
        <f t="shared" ref="Q123:Q134" si="62">N123/K123</f>
        <v>0.90305654526752854</v>
      </c>
      <c r="R123" s="304"/>
      <c r="S123" s="141">
        <v>0.73055555555555562</v>
      </c>
      <c r="T123" s="142">
        <v>1.0254282407407407</v>
      </c>
      <c r="U123" s="143"/>
      <c r="V123" s="165"/>
      <c r="W123" s="98"/>
      <c r="X123" s="68"/>
      <c r="Y123" s="290"/>
      <c r="Z123" s="291"/>
      <c r="AA123" s="167">
        <f t="shared" ref="AA123:AA134" si="63">M123-J123</f>
        <v>-319.91340061715573</v>
      </c>
      <c r="AB123" s="140">
        <f t="shared" ref="AB123:AB134" si="64">M123/J123</f>
        <v>0.90305654526752854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385</v>
      </c>
      <c r="G124" s="147">
        <f t="shared" ref="G124:G134" si="65">E124*F124</f>
        <v>9636.5500000000011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3217.0687436999588</v>
      </c>
      <c r="N124" s="151">
        <f t="shared" si="59"/>
        <v>643.41374873999177</v>
      </c>
      <c r="O124" s="153">
        <f t="shared" si="60"/>
        <v>0</v>
      </c>
      <c r="P124" s="154">
        <f t="shared" si="61"/>
        <v>-76.586251260008225</v>
      </c>
      <c r="Q124" s="155">
        <f t="shared" si="62"/>
        <v>0.89363020658332193</v>
      </c>
      <c r="R124" s="302">
        <f>Q140</f>
        <v>0.89355531070005267</v>
      </c>
      <c r="S124" s="156">
        <v>0.73541666666666661</v>
      </c>
      <c r="T124" s="157">
        <v>0.74039351851851842</v>
      </c>
      <c r="U124" s="158"/>
      <c r="V124" s="159">
        <v>7.1804496081214086</v>
      </c>
      <c r="W124" s="157"/>
      <c r="X124" s="168"/>
      <c r="Y124" s="305"/>
      <c r="Z124" s="306"/>
      <c r="AA124" s="170">
        <f t="shared" si="63"/>
        <v>-382.93125630004124</v>
      </c>
      <c r="AB124" s="155">
        <f t="shared" si="64"/>
        <v>0.89363020658332193</v>
      </c>
      <c r="AC124" s="307">
        <f>AB140</f>
        <v>0.89355531070005267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1178</v>
      </c>
      <c r="G125" s="102">
        <f t="shared" si="65"/>
        <v>19672.599999999999</v>
      </c>
      <c r="H125" s="26"/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3219.8038854278302</v>
      </c>
      <c r="N125" s="105">
        <f t="shared" si="59"/>
        <v>1073.2679618092768</v>
      </c>
      <c r="O125" s="107">
        <f t="shared" si="60"/>
        <v>0</v>
      </c>
      <c r="P125" s="108">
        <f t="shared" si="61"/>
        <v>-126.73203819072319</v>
      </c>
      <c r="Q125" s="109">
        <f t="shared" si="62"/>
        <v>0.89438996817439731</v>
      </c>
      <c r="R125" s="303"/>
      <c r="S125" s="46">
        <v>0.75069444444444433</v>
      </c>
      <c r="T125" s="47">
        <v>0.76593749999999994</v>
      </c>
      <c r="U125" s="110">
        <v>14.833333333333307</v>
      </c>
      <c r="V125" s="111">
        <v>21.951647527317778</v>
      </c>
      <c r="W125" s="112"/>
      <c r="X125" s="13"/>
      <c r="Y125" s="294"/>
      <c r="Z125" s="295"/>
      <c r="AA125" s="171">
        <f t="shared" si="63"/>
        <v>-380.19611457216979</v>
      </c>
      <c r="AB125" s="109">
        <f t="shared" si="64"/>
        <v>0.89438996817439731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575</v>
      </c>
      <c r="G126" s="102">
        <f t="shared" si="65"/>
        <v>17250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3214.5600309830334</v>
      </c>
      <c r="N126" s="105">
        <f t="shared" si="59"/>
        <v>803.64000774575834</v>
      </c>
      <c r="O126" s="107">
        <f t="shared" si="60"/>
        <v>0</v>
      </c>
      <c r="P126" s="108">
        <f t="shared" si="61"/>
        <v>-96.359992254241661</v>
      </c>
      <c r="Q126" s="109">
        <f t="shared" si="62"/>
        <v>0.89293334193973151</v>
      </c>
      <c r="R126" s="303"/>
      <c r="S126" s="46">
        <v>0.77569444444444424</v>
      </c>
      <c r="T126" s="47">
        <v>0.78313657407407389</v>
      </c>
      <c r="U126" s="110">
        <v>15</v>
      </c>
      <c r="V126" s="111">
        <v>10.732417396930577</v>
      </c>
      <c r="W126" s="112"/>
      <c r="X126" s="13"/>
      <c r="Y126" s="294"/>
      <c r="Z126" s="295"/>
      <c r="AA126" s="171">
        <f t="shared" si="63"/>
        <v>-385.43996901696664</v>
      </c>
      <c r="AB126" s="109">
        <f t="shared" si="64"/>
        <v>0.89293334193973151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590</v>
      </c>
      <c r="G127" s="102">
        <f t="shared" si="65"/>
        <v>14643.8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3217.3531506730574</v>
      </c>
      <c r="N127" s="105">
        <f t="shared" si="59"/>
        <v>643.4706301346115</v>
      </c>
      <c r="O127" s="107">
        <f t="shared" si="60"/>
        <v>0</v>
      </c>
      <c r="P127" s="108">
        <f t="shared" si="61"/>
        <v>-76.529369865388503</v>
      </c>
      <c r="Q127" s="109">
        <f t="shared" si="62"/>
        <v>0.89370920852029379</v>
      </c>
      <c r="R127" s="303"/>
      <c r="S127" s="46">
        <v>0.79305555555555529</v>
      </c>
      <c r="T127" s="47">
        <v>0.80069444444444415</v>
      </c>
      <c r="U127" s="110">
        <v>15</v>
      </c>
      <c r="V127" s="111">
        <v>11.00283318062068</v>
      </c>
      <c r="W127" s="112"/>
      <c r="X127" s="13"/>
      <c r="Y127" s="294"/>
      <c r="Z127" s="295"/>
      <c r="AA127" s="171">
        <f t="shared" si="63"/>
        <v>-382.64684932694263</v>
      </c>
      <c r="AB127" s="109">
        <f t="shared" si="64"/>
        <v>0.89370920852029367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839</v>
      </c>
      <c r="G128" s="102">
        <f t="shared" si="65"/>
        <v>15253.02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3216.0834114390855</v>
      </c>
      <c r="N128" s="105">
        <f t="shared" si="59"/>
        <v>1072.0278038130284</v>
      </c>
      <c r="O128" s="107">
        <f t="shared" si="60"/>
        <v>0</v>
      </c>
      <c r="P128" s="108">
        <f t="shared" si="61"/>
        <v>-127.97219618697159</v>
      </c>
      <c r="Q128" s="109">
        <f t="shared" si="62"/>
        <v>0.89335650317752369</v>
      </c>
      <c r="R128" s="303"/>
      <c r="S128" s="46">
        <v>0.81111111111111078</v>
      </c>
      <c r="T128" s="47">
        <v>0.82197916666666637</v>
      </c>
      <c r="U128" s="110">
        <v>14.999999999999947</v>
      </c>
      <c r="V128" s="111">
        <v>15.652579103187689</v>
      </c>
      <c r="W128" s="112"/>
      <c r="X128" s="115"/>
      <c r="Y128" s="294"/>
      <c r="Z128" s="295"/>
      <c r="AA128" s="171">
        <f t="shared" si="63"/>
        <v>-383.91658856091453</v>
      </c>
      <c r="AB128" s="109">
        <f t="shared" si="64"/>
        <v>0.89335650317752369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1816</v>
      </c>
      <c r="G129" s="120">
        <f t="shared" si="65"/>
        <v>30254.560000000001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3217.4278723519897</v>
      </c>
      <c r="N129" s="105">
        <f t="shared" si="59"/>
        <v>643.48557447039798</v>
      </c>
      <c r="O129" s="107">
        <f t="shared" si="60"/>
        <v>0</v>
      </c>
      <c r="P129" s="108">
        <f t="shared" si="61"/>
        <v>-76.514425529602022</v>
      </c>
      <c r="Q129" s="109">
        <f t="shared" si="62"/>
        <v>0.89372996454221942</v>
      </c>
      <c r="R129" s="303"/>
      <c r="S129" s="46">
        <v>0.83194444444444404</v>
      </c>
      <c r="T129" s="119">
        <v>0.8554513888888885</v>
      </c>
      <c r="U129" s="110">
        <v>15</v>
      </c>
      <c r="V129" s="111">
        <v>33.865561039088206</v>
      </c>
      <c r="W129" s="112"/>
      <c r="X129" s="49"/>
      <c r="Y129" s="294"/>
      <c r="Z129" s="295"/>
      <c r="AA129" s="171">
        <f t="shared" si="63"/>
        <v>-382.57212764801034</v>
      </c>
      <c r="AB129" s="109">
        <f t="shared" si="64"/>
        <v>0.89372996454221931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831</v>
      </c>
      <c r="G130" s="120">
        <f t="shared" si="65"/>
        <v>20799.93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3217.0687436999583</v>
      </c>
      <c r="N130" s="105">
        <f t="shared" si="59"/>
        <v>643.41374873999166</v>
      </c>
      <c r="O130" s="122">
        <f t="shared" si="60"/>
        <v>0</v>
      </c>
      <c r="P130" s="123">
        <f t="shared" si="61"/>
        <v>-76.586251260008339</v>
      </c>
      <c r="Q130" s="124">
        <f t="shared" si="62"/>
        <v>0.89363020658332171</v>
      </c>
      <c r="R130" s="303"/>
      <c r="S130" s="46">
        <v>0.86527777777777737</v>
      </c>
      <c r="T130" s="119">
        <v>0.87603009259259224</v>
      </c>
      <c r="U130" s="110">
        <v>15</v>
      </c>
      <c r="V130" s="111">
        <v>15.498580842464651</v>
      </c>
      <c r="W130" s="112"/>
      <c r="X130" s="115"/>
      <c r="Y130" s="294"/>
      <c r="Z130" s="295"/>
      <c r="AA130" s="171">
        <f t="shared" si="63"/>
        <v>-382.9312563000417</v>
      </c>
      <c r="AB130" s="109">
        <f t="shared" si="64"/>
        <v>0.89363020658332171</v>
      </c>
      <c r="AC130" s="308"/>
    </row>
    <row r="131" spans="1:29" ht="15.75" customHeight="1">
      <c r="A131" s="298"/>
      <c r="B131" s="99" t="s">
        <v>118</v>
      </c>
      <c r="C131" s="292" t="s">
        <v>199</v>
      </c>
      <c r="D131" s="293"/>
      <c r="E131" s="100">
        <v>30</v>
      </c>
      <c r="F131" s="101">
        <v>1378</v>
      </c>
      <c r="G131" s="120">
        <f t="shared" si="65"/>
        <v>41340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3214.5600309830334</v>
      </c>
      <c r="N131" s="105">
        <f t="shared" si="59"/>
        <v>803.64000774575834</v>
      </c>
      <c r="O131" s="122">
        <f t="shared" si="60"/>
        <v>0</v>
      </c>
      <c r="P131" s="123">
        <f t="shared" si="61"/>
        <v>-96.359992254241661</v>
      </c>
      <c r="Q131" s="124">
        <f t="shared" si="62"/>
        <v>0.89293334193973151</v>
      </c>
      <c r="R131" s="303"/>
      <c r="S131" s="46">
        <v>0.88611111111111063</v>
      </c>
      <c r="T131" s="119">
        <v>0.9039699074074069</v>
      </c>
      <c r="U131" s="110">
        <v>14.516666666666485</v>
      </c>
      <c r="V131" s="111">
        <v>25.720471605165802</v>
      </c>
      <c r="W131" s="112"/>
      <c r="X131" s="115"/>
      <c r="Y131" s="294"/>
      <c r="Z131" s="295"/>
      <c r="AA131" s="171">
        <f t="shared" si="63"/>
        <v>-385.43996901696664</v>
      </c>
      <c r="AB131" s="109">
        <f t="shared" si="64"/>
        <v>0.89293334193973151</v>
      </c>
      <c r="AC131" s="308"/>
    </row>
    <row r="132" spans="1:29" ht="15.75" customHeight="1">
      <c r="A132" s="298"/>
      <c r="B132" s="99" t="s">
        <v>118</v>
      </c>
      <c r="C132" s="292" t="s">
        <v>147</v>
      </c>
      <c r="D132" s="293"/>
      <c r="E132" s="100">
        <v>24.82</v>
      </c>
      <c r="F132" s="101">
        <v>1352</v>
      </c>
      <c r="G132" s="120">
        <f t="shared" si="65"/>
        <v>33556.639999999999</v>
      </c>
      <c r="H132" s="26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3217.3531506730569</v>
      </c>
      <c r="N132" s="105">
        <f t="shared" si="59"/>
        <v>643.47063013461138</v>
      </c>
      <c r="O132" s="122">
        <f t="shared" si="60"/>
        <v>0</v>
      </c>
      <c r="P132" s="123">
        <f t="shared" si="61"/>
        <v>-76.529369865388617</v>
      </c>
      <c r="Q132" s="124">
        <f t="shared" si="62"/>
        <v>0.89370920852029356</v>
      </c>
      <c r="R132" s="303"/>
      <c r="S132" s="46">
        <v>0.91388888888888842</v>
      </c>
      <c r="T132" s="119">
        <v>0.93138888888888838</v>
      </c>
      <c r="U132" s="110">
        <v>15</v>
      </c>
      <c r="V132" s="111">
        <v>25.213271966439258</v>
      </c>
      <c r="W132" s="125"/>
      <c r="X132" s="126"/>
      <c r="Y132" s="294"/>
      <c r="Z132" s="295"/>
      <c r="AA132" s="171">
        <f t="shared" si="63"/>
        <v>-382.64684932694308</v>
      </c>
      <c r="AB132" s="109">
        <f t="shared" si="64"/>
        <v>0.89370920852029356</v>
      </c>
      <c r="AC132" s="308"/>
    </row>
    <row r="133" spans="1:29" ht="15.75" customHeight="1">
      <c r="A133" s="298"/>
      <c r="B133" s="99" t="s">
        <v>118</v>
      </c>
      <c r="C133" s="292" t="s">
        <v>145</v>
      </c>
      <c r="D133" s="293"/>
      <c r="E133" s="100">
        <v>18.18</v>
      </c>
      <c r="F133" s="101">
        <v>2156</v>
      </c>
      <c r="G133" s="120">
        <f t="shared" si="65"/>
        <v>39196.080000000002</v>
      </c>
      <c r="H133" s="26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3216.0834114390855</v>
      </c>
      <c r="N133" s="105">
        <f t="shared" si="59"/>
        <v>1072.0278038130284</v>
      </c>
      <c r="O133" s="122">
        <f t="shared" si="60"/>
        <v>0</v>
      </c>
      <c r="P133" s="123">
        <f t="shared" si="61"/>
        <v>-127.97219618697159</v>
      </c>
      <c r="Q133" s="124">
        <f t="shared" si="62"/>
        <v>0.89335650317752369</v>
      </c>
      <c r="R133" s="303"/>
      <c r="S133" s="46">
        <v>0.94166666666666621</v>
      </c>
      <c r="T133" s="119">
        <v>0.96959490740740695</v>
      </c>
      <c r="U133" s="110">
        <v>14.800000000000075</v>
      </c>
      <c r="V133" s="111">
        <v>40.222837361707576</v>
      </c>
      <c r="W133" s="125"/>
      <c r="X133" s="126"/>
      <c r="Y133" s="294"/>
      <c r="Z133" s="295"/>
      <c r="AA133" s="171">
        <f t="shared" si="63"/>
        <v>-383.91658856091453</v>
      </c>
      <c r="AB133" s="109">
        <f t="shared" si="64"/>
        <v>0.89335650317752369</v>
      </c>
      <c r="AC133" s="308"/>
    </row>
    <row r="134" spans="1:29" ht="15.75" customHeight="1">
      <c r="A134" s="298"/>
      <c r="B134" s="99" t="s">
        <v>118</v>
      </c>
      <c r="C134" s="292" t="s">
        <v>139</v>
      </c>
      <c r="D134" s="293"/>
      <c r="E134" s="100">
        <v>16.66</v>
      </c>
      <c r="F134" s="101">
        <v>4902</v>
      </c>
      <c r="G134" s="120">
        <f t="shared" si="65"/>
        <v>81667.320000000007</v>
      </c>
      <c r="H134" s="26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3217.4278723519901</v>
      </c>
      <c r="N134" s="105">
        <f t="shared" si="59"/>
        <v>643.48557447039798</v>
      </c>
      <c r="O134" s="122">
        <f t="shared" si="60"/>
        <v>0</v>
      </c>
      <c r="P134" s="123">
        <f t="shared" si="61"/>
        <v>-76.514425529602022</v>
      </c>
      <c r="Q134" s="124">
        <f t="shared" si="62"/>
        <v>0.89372996454221942</v>
      </c>
      <c r="R134" s="303"/>
      <c r="S134" s="46">
        <v>0.97986111111111063</v>
      </c>
      <c r="T134" s="119">
        <v>1.0433333333333328</v>
      </c>
      <c r="U134" s="110">
        <v>14.783333333333299</v>
      </c>
      <c r="V134" s="111">
        <v>91.414636681503509</v>
      </c>
      <c r="W134" s="125"/>
      <c r="X134" s="126"/>
      <c r="Y134" s="294"/>
      <c r="Z134" s="295"/>
      <c r="AA134" s="171">
        <f t="shared" si="63"/>
        <v>-382.57212764800988</v>
      </c>
      <c r="AB134" s="109">
        <f t="shared" si="64"/>
        <v>0.89372996454221942</v>
      </c>
      <c r="AC134" s="308"/>
    </row>
    <row r="135" spans="1:29" ht="15.75" customHeight="1">
      <c r="A135" s="298"/>
      <c r="B135" s="99"/>
      <c r="C135" s="292"/>
      <c r="D135" s="293"/>
      <c r="E135" s="100"/>
      <c r="F135" s="101"/>
      <c r="G135" s="120"/>
      <c r="H135" s="26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25"/>
      <c r="X135" s="126"/>
      <c r="Y135" s="294"/>
      <c r="Z135" s="295"/>
      <c r="AA135" s="171"/>
      <c r="AB135" s="109"/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4.2727272727272725</v>
      </c>
      <c r="J140" s="136">
        <f t="shared" si="67"/>
        <v>3600</v>
      </c>
      <c r="K140" s="137">
        <f t="shared" ref="K140" si="68">J140/I140</f>
        <v>842.55319148936178</v>
      </c>
      <c r="L140" s="135">
        <f t="shared" ref="L140:M140" si="69">AVERAGE(L124:L139)</f>
        <v>4.2727272727272725</v>
      </c>
      <c r="M140" s="136">
        <f t="shared" si="69"/>
        <v>3216.7991185201895</v>
      </c>
      <c r="N140" s="137">
        <f>M140/L140</f>
        <v>752.8678788025976</v>
      </c>
      <c r="O140" s="138">
        <f>L140-I140</f>
        <v>0</v>
      </c>
      <c r="P140" s="139">
        <f>N140-K140</f>
        <v>-89.685312686764178</v>
      </c>
      <c r="Q140" s="140">
        <f>N140/K140</f>
        <v>0.89355531070005267</v>
      </c>
      <c r="R140" s="304"/>
      <c r="S140" s="141">
        <v>0.73541666666666661</v>
      </c>
      <c r="T140" s="142">
        <v>1.0433333333333328</v>
      </c>
      <c r="U140" s="143"/>
      <c r="V140" s="165"/>
      <c r="W140" s="166"/>
      <c r="X140" s="137"/>
      <c r="Y140" s="290"/>
      <c r="Z140" s="291"/>
      <c r="AA140" s="173">
        <f>M140-J140</f>
        <v>-383.2008814798105</v>
      </c>
      <c r="AB140" s="140">
        <f>M140/J140</f>
        <v>0.89355531070005267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35230DF2-AF07-4EC4-B121-06AAF2D4EEE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FC5-C34B-4797-8CD1-B9D5B28832E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41" sqref="P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74500</v>
      </c>
      <c r="E1" s="87" t="s">
        <v>3</v>
      </c>
      <c r="F1" s="88">
        <f>SUM(G5:G140)</f>
        <v>3205422.6599999997</v>
      </c>
      <c r="G1" s="89" t="s">
        <v>84</v>
      </c>
      <c r="H1" s="90">
        <f>L21+L38+L55+L72+L89+L106+L123+L140</f>
        <v>135.94444444444446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46241</v>
      </c>
      <c r="B2" s="348"/>
      <c r="C2" s="91" t="s">
        <v>40</v>
      </c>
      <c r="D2" s="92">
        <f>AVERAGE(N21,N38,N55,N72,N89,N106,N123,N140)</f>
        <v>201.8330910012881</v>
      </c>
      <c r="E2" s="92" t="s">
        <v>91</v>
      </c>
      <c r="F2" s="93">
        <f>F1/D1</f>
        <v>43.025807516778521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1083.0872881768491</v>
      </c>
      <c r="N5" s="151">
        <f>M5/L5</f>
        <v>83.314406782834553</v>
      </c>
      <c r="O5" s="153">
        <f>L5-I5</f>
        <v>0</v>
      </c>
      <c r="P5" s="154">
        <f>N5-K5</f>
        <v>-8.9932855248577539</v>
      </c>
      <c r="Q5" s="155">
        <f>N5/K5</f>
        <v>0.90257274014737432</v>
      </c>
      <c r="R5" s="302">
        <f>Q21</f>
        <v>0.90174640059816924</v>
      </c>
      <c r="S5" s="156">
        <v>0.20833333333333334</v>
      </c>
      <c r="T5" s="157">
        <v>0.34693287037037035</v>
      </c>
      <c r="U5" s="158"/>
      <c r="V5" s="159">
        <v>199.59610121903822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-116.91271182315086</v>
      </c>
      <c r="AF5" s="131">
        <f>M5/J5</f>
        <v>0.90257274014737432</v>
      </c>
      <c r="AG5" s="381">
        <f>AF21</f>
        <v>0.90174640059816924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3426</v>
      </c>
      <c r="G6" s="102">
        <f t="shared" si="0"/>
        <v>193329.18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03"/>
      <c r="S6" s="46">
        <v>0.35069444444444442</v>
      </c>
      <c r="T6" s="47">
        <v>0.42981481481481476</v>
      </c>
      <c r="U6" s="110">
        <v>5.4166666666666607</v>
      </c>
      <c r="V6" s="111">
        <v>113.94963859371306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-196.04517805516434</v>
      </c>
      <c r="AF6" s="109">
        <f>M6/J6</f>
        <v>0.90197741097241779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537</v>
      </c>
      <c r="G7" s="102">
        <f t="shared" si="0"/>
        <v>41536.949999999997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1802.6216040393497</v>
      </c>
      <c r="N7" s="105">
        <f>M7/L7</f>
        <v>72.104864161573985</v>
      </c>
      <c r="O7" s="107">
        <f>L7-I7</f>
        <v>0</v>
      </c>
      <c r="P7" s="108">
        <f>N7-K7</f>
        <v>-7.8951358384260146</v>
      </c>
      <c r="Q7" s="109">
        <f>N7/K7</f>
        <v>0.90131080201967484</v>
      </c>
      <c r="R7" s="303"/>
      <c r="S7" s="46">
        <v>0.43333333333333329</v>
      </c>
      <c r="T7" s="47">
        <v>0.44574074074074072</v>
      </c>
      <c r="U7" s="110">
        <v>5.066666666666686</v>
      </c>
      <c r="V7" s="111">
        <v>17.873967519195819</v>
      </c>
      <c r="W7" s="112">
        <v>0.44574074074074072</v>
      </c>
      <c r="X7" s="115">
        <v>0.48333333333333328</v>
      </c>
      <c r="Y7" s="12"/>
      <c r="Z7" s="197"/>
      <c r="AA7" s="294"/>
      <c r="AB7" s="295"/>
      <c r="AC7" s="12">
        <v>1</v>
      </c>
      <c r="AD7" s="197"/>
      <c r="AE7" s="116">
        <f>M7-J7</f>
        <v>-197.37839596065032</v>
      </c>
      <c r="AF7" s="109">
        <f>M7/J7</f>
        <v>0.90131080201967484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3279</v>
      </c>
      <c r="G8" s="102">
        <f t="shared" si="0"/>
        <v>195166.08000000002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03"/>
      <c r="S8" s="46">
        <v>0.48333333333333328</v>
      </c>
      <c r="T8" s="47">
        <v>0.55910879629629628</v>
      </c>
      <c r="U8" s="110">
        <v>55</v>
      </c>
      <c r="V8" s="111">
        <v>109.12356113637057</v>
      </c>
      <c r="W8" s="112"/>
      <c r="X8" s="115"/>
      <c r="Y8" s="12"/>
      <c r="Z8" s="197"/>
      <c r="AA8" s="294"/>
      <c r="AB8" s="295"/>
      <c r="AC8" s="12">
        <v>2</v>
      </c>
      <c r="AD8" s="197"/>
      <c r="AE8" s="116">
        <f>M8-J8</f>
        <v>-197.08962985421567</v>
      </c>
      <c r="AF8" s="109">
        <f>M8/J8</f>
        <v>0.90145518507289213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1623.1435210767047</v>
      </c>
      <c r="N21" s="137">
        <f t="shared" ref="N21:N28" si="5">M21/L21</f>
        <v>75.495047491939758</v>
      </c>
      <c r="O21" s="138">
        <f t="shared" ref="O21:O28" si="6">L21-I21</f>
        <v>0</v>
      </c>
      <c r="P21" s="139">
        <f t="shared" ref="P21:P28" si="7">N21-K21</f>
        <v>-8.2258827406183883</v>
      </c>
      <c r="Q21" s="140">
        <f t="shared" ref="Q21:Q28" si="8">N21/K21</f>
        <v>0.90174640059816924</v>
      </c>
      <c r="R21" s="304"/>
      <c r="S21" s="141">
        <v>0.20833333333333334</v>
      </c>
      <c r="T21" s="142">
        <v>0.55910879629629628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11</v>
      </c>
      <c r="AD21" s="179">
        <f>SUM(AD5:AD20)</f>
        <v>0</v>
      </c>
      <c r="AE21" s="167">
        <f t="shared" ref="AE21:AE28" si="9">M21-J21</f>
        <v>-176.8564789232953</v>
      </c>
      <c r="AF21" s="140">
        <f t="shared" ref="AF21:AF28" si="10">M21/J21</f>
        <v>0.90174640059816924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1765</v>
      </c>
      <c r="G22" s="147">
        <f t="shared" ref="G22:G28" si="11">E22*F22</f>
        <v>64334.250000000007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1892.0183422374969</v>
      </c>
      <c r="N22" s="151">
        <f t="shared" si="5"/>
        <v>94.60091711187485</v>
      </c>
      <c r="O22" s="153">
        <f t="shared" si="6"/>
        <v>0</v>
      </c>
      <c r="P22" s="154">
        <f t="shared" si="7"/>
        <v>-10.39908288812515</v>
      </c>
      <c r="Q22" s="155">
        <f t="shared" si="8"/>
        <v>0.90096111535118906</v>
      </c>
      <c r="R22" s="302">
        <f>Q38</f>
        <v>0.90273885422126254</v>
      </c>
      <c r="S22" s="156">
        <v>0.20833333333333334</v>
      </c>
      <c r="T22" s="157">
        <v>0.2471990740740741</v>
      </c>
      <c r="U22" s="158"/>
      <c r="V22" s="159">
        <v>55.971973228738833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-207.98165776250312</v>
      </c>
      <c r="AF22" s="155">
        <f t="shared" si="10"/>
        <v>0.90096111535118895</v>
      </c>
      <c r="AG22" s="374">
        <f>AF38</f>
        <v>0.90996076505503265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1209</v>
      </c>
      <c r="G23" s="102">
        <f t="shared" si="11"/>
        <v>38349.479999999996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1804.627514282724</v>
      </c>
      <c r="N23" s="105">
        <f t="shared" si="5"/>
        <v>82.028523376487456</v>
      </c>
      <c r="O23" s="107">
        <f t="shared" si="6"/>
        <v>0</v>
      </c>
      <c r="P23" s="108">
        <f t="shared" si="7"/>
        <v>-8.8805675326034503</v>
      </c>
      <c r="Q23" s="109">
        <f t="shared" si="8"/>
        <v>0.90231375714136208</v>
      </c>
      <c r="R23" s="303"/>
      <c r="S23" s="46">
        <v>0.25</v>
      </c>
      <c r="T23" s="47">
        <v>0.27790509259259261</v>
      </c>
      <c r="U23" s="110">
        <v>5</v>
      </c>
      <c r="V23" s="111">
        <v>40.19666076566061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-195.37248571727605</v>
      </c>
      <c r="AF23" s="109">
        <f t="shared" si="10"/>
        <v>0.90231375714136197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1225</v>
      </c>
      <c r="G24" s="102">
        <f t="shared" si="11"/>
        <v>42617.75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1808.7279954925198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03"/>
      <c r="S24" s="46">
        <v>0.28125</v>
      </c>
      <c r="T24" s="47">
        <v>0.3094675925925926</v>
      </c>
      <c r="U24" s="110">
        <v>4.8166666666666469</v>
      </c>
      <c r="V24" s="111">
        <v>40.636292567576376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-191.27200450748023</v>
      </c>
      <c r="AF24" s="109">
        <f t="shared" si="10"/>
        <v>0.90436399774625986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2192</v>
      </c>
      <c r="G25" s="102">
        <f t="shared" si="11"/>
        <v>72774.400000000009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1807.5993312037149</v>
      </c>
      <c r="N25" s="105">
        <f t="shared" si="5"/>
        <v>164.32721192761045</v>
      </c>
      <c r="O25" s="107">
        <f t="shared" si="6"/>
        <v>0</v>
      </c>
      <c r="P25" s="108">
        <f t="shared" si="7"/>
        <v>-17.490969890571364</v>
      </c>
      <c r="Q25" s="109">
        <f t="shared" si="8"/>
        <v>0.90379966560185754</v>
      </c>
      <c r="R25" s="303"/>
      <c r="S25" s="46">
        <v>0.3125</v>
      </c>
      <c r="T25" s="47">
        <v>0.36302083333333335</v>
      </c>
      <c r="U25" s="110">
        <v>5</v>
      </c>
      <c r="V25" s="111">
        <v>72.759486977912474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-192.40066879628512</v>
      </c>
      <c r="AF25" s="109">
        <f t="shared" si="10"/>
        <v>0.90379966560185743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1127</v>
      </c>
      <c r="G26" s="102">
        <f t="shared" si="11"/>
        <v>57972.88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03"/>
      <c r="S26" s="46">
        <v>0.3659722222222222</v>
      </c>
      <c r="T26" s="47">
        <v>0.3919907407407407</v>
      </c>
      <c r="U26" s="110">
        <v>5</v>
      </c>
      <c r="V26" s="111">
        <v>37.475665020594136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-195.62908455819161</v>
      </c>
      <c r="AF26" s="109">
        <f t="shared" si="10"/>
        <v>0.90218545772090419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1712</v>
      </c>
      <c r="G27" s="120">
        <f t="shared" si="11"/>
        <v>79334.080000000002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1623.3449246155492</v>
      </c>
      <c r="N27" s="105">
        <f t="shared" si="5"/>
        <v>77.3021392674071</v>
      </c>
      <c r="O27" s="107">
        <f t="shared" si="6"/>
        <v>0</v>
      </c>
      <c r="P27" s="108">
        <f t="shared" si="7"/>
        <v>-8.4121464468786087</v>
      </c>
      <c r="Q27" s="109">
        <f t="shared" si="8"/>
        <v>0.90185829145308294</v>
      </c>
      <c r="R27" s="303"/>
      <c r="S27" s="46">
        <v>0.39583333333333331</v>
      </c>
      <c r="T27" s="119">
        <v>0.4397685185185185</v>
      </c>
      <c r="U27" s="110">
        <v>5.5333333333333723</v>
      </c>
      <c r="V27" s="111">
        <v>63.276755569569907</v>
      </c>
      <c r="W27" s="112">
        <v>0.4397685185185185</v>
      </c>
      <c r="X27" s="115">
        <v>0.47847222222222219</v>
      </c>
      <c r="Y27" s="12"/>
      <c r="Z27" s="197"/>
      <c r="AA27" s="294"/>
      <c r="AB27" s="295"/>
      <c r="AC27" s="12">
        <v>1</v>
      </c>
      <c r="AD27" s="197"/>
      <c r="AE27" s="116">
        <f t="shared" si="9"/>
        <v>-176.65507538445081</v>
      </c>
      <c r="AF27" s="109">
        <f t="shared" si="10"/>
        <v>0.90185829145308283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1475</v>
      </c>
      <c r="G28" s="120">
        <f t="shared" si="11"/>
        <v>44205.75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0.47847222222222219</v>
      </c>
      <c r="T28" s="119">
        <v>0.50186342592592592</v>
      </c>
      <c r="U28" s="110">
        <v>55.733333333333306</v>
      </c>
      <c r="V28" s="111">
        <v>33.693304535637154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1909.6176626654899</v>
      </c>
      <c r="N38" s="137">
        <f t="shared" ref="N38:N44" si="16">M38/L38</f>
        <v>106.08987014808277</v>
      </c>
      <c r="O38" s="138">
        <f t="shared" ref="O38:O44" si="17">L38-I38</f>
        <v>0.14285714285714235</v>
      </c>
      <c r="P38" s="139">
        <f t="shared" ref="P38:P44" si="18">N38-K38</f>
        <v>-11.430129851917229</v>
      </c>
      <c r="Q38" s="140">
        <f t="shared" ref="Q38:Q44" si="19">N38/K38</f>
        <v>0.90273885422126254</v>
      </c>
      <c r="R38" s="304"/>
      <c r="S38" s="141">
        <v>0.20833333333333334</v>
      </c>
      <c r="T38" s="142">
        <v>0.50186342592592592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4</v>
      </c>
      <c r="AD38" s="179">
        <f>SUM(AD22:AD37)</f>
        <v>0</v>
      </c>
      <c r="AE38" s="167">
        <f t="shared" ref="AE38:AE44" si="20">M38-J38</f>
        <v>-188.95376590593855</v>
      </c>
      <c r="AF38" s="140">
        <f t="shared" ref="AF38:AF44" si="21">M38/J38</f>
        <v>0.90996076505503265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1765</v>
      </c>
      <c r="G39" s="147">
        <f t="shared" ref="G39:G44" si="22">E39*F39</f>
        <v>94886.399999999994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1801.5482139012242</v>
      </c>
      <c r="N39" s="151">
        <f t="shared" si="16"/>
        <v>90.077410695061218</v>
      </c>
      <c r="O39" s="153">
        <f t="shared" si="17"/>
        <v>0</v>
      </c>
      <c r="P39" s="154">
        <f t="shared" si="18"/>
        <v>-9.9225893049387821</v>
      </c>
      <c r="Q39" s="155">
        <f t="shared" si="19"/>
        <v>0.90077410695061222</v>
      </c>
      <c r="R39" s="302">
        <f>Q55</f>
        <v>0.90104579545295937</v>
      </c>
      <c r="S39" s="156">
        <v>0.20833333333333334</v>
      </c>
      <c r="T39" s="157">
        <v>0.24914351851851851</v>
      </c>
      <c r="U39" s="158"/>
      <c r="V39" s="159">
        <v>58.782773163020281</v>
      </c>
      <c r="W39" s="157"/>
      <c r="X39" s="168"/>
      <c r="Y39" s="12"/>
      <c r="Z39" s="197"/>
      <c r="AA39" s="305"/>
      <c r="AB39" s="306"/>
      <c r="AC39" s="12">
        <v>1</v>
      </c>
      <c r="AD39" s="197"/>
      <c r="AE39" s="114">
        <f t="shared" si="20"/>
        <v>-198.45178609877576</v>
      </c>
      <c r="AF39" s="155">
        <f t="shared" si="21"/>
        <v>0.90077410695061211</v>
      </c>
      <c r="AG39" s="307">
        <f>AF55</f>
        <v>0.90104579545295937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2035</v>
      </c>
      <c r="G40" s="102">
        <f t="shared" si="22"/>
        <v>145604.25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03"/>
      <c r="S40" s="46">
        <v>0.25208333333333333</v>
      </c>
      <c r="T40" s="47">
        <v>0.29913194444444446</v>
      </c>
      <c r="U40" s="110">
        <v>5</v>
      </c>
      <c r="V40" s="111">
        <v>67.750008098054494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-197.78619327565502</v>
      </c>
      <c r="AF40" s="109">
        <f t="shared" si="21"/>
        <v>0.90110690336217247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1617</v>
      </c>
      <c r="G41" s="102">
        <f t="shared" si="22"/>
        <v>103358.64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03"/>
      <c r="S41" s="46">
        <v>0.30208333333333331</v>
      </c>
      <c r="T41" s="47">
        <v>0.33943287037037034</v>
      </c>
      <c r="U41" s="110">
        <v>5</v>
      </c>
      <c r="V41" s="111">
        <v>53.787447549124259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-196.23342581201132</v>
      </c>
      <c r="AF41" s="109">
        <f t="shared" si="21"/>
        <v>0.90188328709399435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2236</v>
      </c>
      <c r="G42" s="102">
        <f t="shared" si="22"/>
        <v>131186.12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1801.6615804078911</v>
      </c>
      <c r="N42" s="105">
        <f t="shared" si="16"/>
        <v>78.33311219164743</v>
      </c>
      <c r="O42" s="107">
        <f t="shared" si="17"/>
        <v>0</v>
      </c>
      <c r="P42" s="108">
        <f t="shared" si="18"/>
        <v>-8.623409547483007</v>
      </c>
      <c r="Q42" s="109">
        <f t="shared" si="19"/>
        <v>0.90083079020394541</v>
      </c>
      <c r="R42" s="303"/>
      <c r="S42" s="46">
        <v>0.34236111111111106</v>
      </c>
      <c r="T42" s="47">
        <v>0.39406249999999993</v>
      </c>
      <c r="U42" s="110">
        <v>5</v>
      </c>
      <c r="V42" s="111">
        <v>74.464595048769681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-198.33841959210895</v>
      </c>
      <c r="AF42" s="109">
        <f t="shared" si="21"/>
        <v>0.90083079020394552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1913</v>
      </c>
      <c r="G43" s="102">
        <f t="shared" si="22"/>
        <v>113900.02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1801.7796769384909</v>
      </c>
      <c r="N43" s="105">
        <f t="shared" si="16"/>
        <v>78.338246823412646</v>
      </c>
      <c r="O43" s="107">
        <f t="shared" si="17"/>
        <v>0</v>
      </c>
      <c r="P43" s="108">
        <f t="shared" si="18"/>
        <v>-8.6182749157177909</v>
      </c>
      <c r="Q43" s="109">
        <f t="shared" si="19"/>
        <v>0.90088983846924542</v>
      </c>
      <c r="R43" s="303"/>
      <c r="S43" s="46">
        <v>0.39791666666666659</v>
      </c>
      <c r="T43" s="47">
        <v>0.44215277777777767</v>
      </c>
      <c r="U43" s="110">
        <v>5.5499999999999883</v>
      </c>
      <c r="V43" s="111">
        <v>63.703682236570344</v>
      </c>
      <c r="W43" s="112">
        <v>0.44215277777777767</v>
      </c>
      <c r="X43" s="115">
        <v>0.48055555555555546</v>
      </c>
      <c r="Y43" s="12"/>
      <c r="Z43" s="197"/>
      <c r="AA43" s="294"/>
      <c r="AB43" s="295"/>
      <c r="AC43" s="12">
        <v>1</v>
      </c>
      <c r="AD43" s="197"/>
      <c r="AE43" s="116">
        <f t="shared" si="20"/>
        <v>-198.22032306150913</v>
      </c>
      <c r="AF43" s="109">
        <f t="shared" si="21"/>
        <v>0.90088983846924542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1831</v>
      </c>
      <c r="G44" s="120">
        <f t="shared" si="22"/>
        <v>111855.79000000001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03"/>
      <c r="S44" s="46">
        <v>0.48055555555555546</v>
      </c>
      <c r="T44" s="119">
        <v>0.5228935185185184</v>
      </c>
      <c r="U44" s="110">
        <v>55.300000000000011</v>
      </c>
      <c r="V44" s="111">
        <v>60.979816996191907</v>
      </c>
      <c r="W44" s="112"/>
      <c r="X44" s="115"/>
      <c r="Y44" s="12"/>
      <c r="Z44" s="197"/>
      <c r="AA44" s="294"/>
      <c r="AB44" s="295"/>
      <c r="AC44" s="12">
        <v>1</v>
      </c>
      <c r="AD44" s="197"/>
      <c r="AE44" s="116">
        <f t="shared" si="20"/>
        <v>-198.42030672442684</v>
      </c>
      <c r="AF44" s="109">
        <f t="shared" si="21"/>
        <v>0.90078984663778661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1802.0915909059188</v>
      </c>
      <c r="N55" s="137">
        <f t="shared" ref="N55:N64" si="27">M55/L55</f>
        <v>81.913254132087218</v>
      </c>
      <c r="O55" s="138">
        <f t="shared" ref="O55:O64" si="28">L55-I55</f>
        <v>0</v>
      </c>
      <c r="P55" s="139">
        <f t="shared" ref="P55:P64" si="29">N55-K55</f>
        <v>-8.9958367770036887</v>
      </c>
      <c r="Q55" s="140">
        <f t="shared" ref="Q55:Q64" si="30">N55/K55</f>
        <v>0.90104579545295937</v>
      </c>
      <c r="R55" s="304"/>
      <c r="S55" s="141">
        <v>0.20833333333333334</v>
      </c>
      <c r="T55" s="142">
        <v>0.5228935185185184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7</v>
      </c>
      <c r="AD55" s="190">
        <f>SUM(AD39:AD54)</f>
        <v>0</v>
      </c>
      <c r="AE55" s="167">
        <f t="shared" ref="AE55:AE64" si="31">M55-J55</f>
        <v>-197.90840909408121</v>
      </c>
      <c r="AF55" s="140">
        <f t="shared" ref="AF55:AF64" si="32">M55/J55</f>
        <v>0.90104579545295937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2103</v>
      </c>
      <c r="G56" s="147">
        <f t="shared" ref="G56:G64" si="33">E56*F56</f>
        <v>60692.58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3194.1487377304625</v>
      </c>
      <c r="N56" s="151">
        <f t="shared" si="27"/>
        <v>168.11309145949804</v>
      </c>
      <c r="O56" s="153">
        <f t="shared" si="28"/>
        <v>0</v>
      </c>
      <c r="P56" s="154">
        <f t="shared" si="29"/>
        <v>-21.360592751028292</v>
      </c>
      <c r="Q56" s="155">
        <f t="shared" si="30"/>
        <v>0.88726353825846183</v>
      </c>
      <c r="R56" s="302">
        <f>Q72</f>
        <v>0.89918819618076129</v>
      </c>
      <c r="S56" s="156">
        <v>0.20833333333333334</v>
      </c>
      <c r="T56" s="157">
        <v>0.23576388888888888</v>
      </c>
      <c r="U56" s="158"/>
      <c r="V56" s="159">
        <v>39.503482887166562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-405.85126226953753</v>
      </c>
      <c r="AF56" s="155">
        <f t="shared" si="32"/>
        <v>0.88726353825846183</v>
      </c>
      <c r="AG56" s="307">
        <f>AF72</f>
        <v>0.8991881961807614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2629</v>
      </c>
      <c r="G57" s="102">
        <f t="shared" si="33"/>
        <v>94354.81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3192.9909823780736</v>
      </c>
      <c r="N57" s="105">
        <f t="shared" si="27"/>
        <v>168.05215696726702</v>
      </c>
      <c r="O57" s="107">
        <f t="shared" si="28"/>
        <v>0</v>
      </c>
      <c r="P57" s="108">
        <f t="shared" si="29"/>
        <v>-21.421527243259305</v>
      </c>
      <c r="Q57" s="109">
        <f t="shared" si="30"/>
        <v>0.88694193954946476</v>
      </c>
      <c r="R57" s="303"/>
      <c r="S57" s="46">
        <v>0.23888888888888887</v>
      </c>
      <c r="T57" s="47">
        <v>0.27319444444444441</v>
      </c>
      <c r="U57" s="110">
        <v>5</v>
      </c>
      <c r="V57" s="111">
        <v>49.401955993786899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-407.00901762192643</v>
      </c>
      <c r="AF57" s="109">
        <f t="shared" si="32"/>
        <v>0.88694193954946488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3060</v>
      </c>
      <c r="G58" s="102">
        <f t="shared" si="33"/>
        <v>112393.79999999999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3146.5271564540126</v>
      </c>
      <c r="N58" s="105">
        <f t="shared" si="27"/>
        <v>149.83462649781012</v>
      </c>
      <c r="O58" s="107">
        <f t="shared" si="28"/>
        <v>0</v>
      </c>
      <c r="P58" s="108">
        <f t="shared" si="29"/>
        <v>-21.593944930761296</v>
      </c>
      <c r="Q58" s="109">
        <f t="shared" si="30"/>
        <v>0.87403532123722572</v>
      </c>
      <c r="R58" s="303"/>
      <c r="S58" s="46">
        <v>0.27638888888888885</v>
      </c>
      <c r="T58" s="47">
        <v>0.31690972222222219</v>
      </c>
      <c r="U58" s="110">
        <v>4.5999999999999996</v>
      </c>
      <c r="V58" s="111">
        <v>58.350044627267266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-453.47284354598742</v>
      </c>
      <c r="AF58" s="109">
        <f t="shared" si="32"/>
        <v>0.87403532123722572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1467</v>
      </c>
      <c r="G59" s="102">
        <f t="shared" si="33"/>
        <v>64489.32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3269.4283112263388</v>
      </c>
      <c r="N59" s="105">
        <f t="shared" si="27"/>
        <v>136.22617963443079</v>
      </c>
      <c r="O59" s="107">
        <f t="shared" si="28"/>
        <v>0</v>
      </c>
      <c r="P59" s="108">
        <f t="shared" si="29"/>
        <v>-13.773820365569208</v>
      </c>
      <c r="Q59" s="109">
        <f t="shared" si="30"/>
        <v>0.90817453089620526</v>
      </c>
      <c r="R59" s="303"/>
      <c r="S59" s="46">
        <v>0.3208333333333333</v>
      </c>
      <c r="T59" s="47">
        <v>0.33952546296296293</v>
      </c>
      <c r="U59" s="110">
        <v>5.6500000000000039</v>
      </c>
      <c r="V59" s="111">
        <v>26.922137946185565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-330.57168877366121</v>
      </c>
      <c r="AF59" s="199">
        <f t="shared" si="32"/>
        <v>0.90817453089620526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1041</v>
      </c>
      <c r="G60" s="102">
        <f t="shared" si="33"/>
        <v>48854.13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3268.8242866123496</v>
      </c>
      <c r="N60" s="105">
        <f t="shared" si="27"/>
        <v>136.20101194218122</v>
      </c>
      <c r="O60" s="107">
        <f t="shared" si="28"/>
        <v>0</v>
      </c>
      <c r="P60" s="108">
        <f t="shared" si="29"/>
        <v>-13.798988057818775</v>
      </c>
      <c r="Q60" s="109">
        <f t="shared" si="30"/>
        <v>0.90800674628120814</v>
      </c>
      <c r="R60" s="303"/>
      <c r="S60" s="46">
        <v>0.34236111111111106</v>
      </c>
      <c r="T60" s="47">
        <v>0.35562499999999997</v>
      </c>
      <c r="U60" s="110">
        <v>5</v>
      </c>
      <c r="V60" s="111">
        <v>19.107787547898607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-331.17571338765038</v>
      </c>
      <c r="AF60" s="199">
        <f t="shared" si="32"/>
        <v>0.90800674628120825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3286</v>
      </c>
      <c r="G61" s="120">
        <f t="shared" si="33"/>
        <v>120694.77999999998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3260.8167104351833</v>
      </c>
      <c r="N61" s="105">
        <f t="shared" si="27"/>
        <v>163.04083552175916</v>
      </c>
      <c r="O61" s="107">
        <f t="shared" si="28"/>
        <v>0</v>
      </c>
      <c r="P61" s="108">
        <f t="shared" si="29"/>
        <v>-16.959164478240837</v>
      </c>
      <c r="Q61" s="109">
        <f t="shared" si="30"/>
        <v>0.90578241956532868</v>
      </c>
      <c r="R61" s="303"/>
      <c r="S61" s="46">
        <v>0.35972222222222217</v>
      </c>
      <c r="T61" s="119">
        <v>0.40170138888888884</v>
      </c>
      <c r="U61" s="110">
        <v>5.8999999999999631</v>
      </c>
      <c r="V61" s="111">
        <v>60.463380038826948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-339.18328956481673</v>
      </c>
      <c r="AF61" s="199">
        <f t="shared" si="32"/>
        <v>0.90578241956532868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2427</v>
      </c>
      <c r="G62" s="120">
        <f t="shared" si="33"/>
        <v>117466.8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3264.4252091536036</v>
      </c>
      <c r="N62" s="105">
        <f t="shared" si="27"/>
        <v>148.38296405243653</v>
      </c>
      <c r="O62" s="122">
        <f t="shared" si="28"/>
        <v>0</v>
      </c>
      <c r="P62" s="123">
        <f t="shared" si="29"/>
        <v>-15.253399583927091</v>
      </c>
      <c r="Q62" s="124">
        <f t="shared" si="30"/>
        <v>0.90678478032044552</v>
      </c>
      <c r="R62" s="303"/>
      <c r="S62" s="46">
        <v>0.4055555555555555</v>
      </c>
      <c r="T62" s="119">
        <v>0.43652777777777774</v>
      </c>
      <c r="U62" s="110">
        <v>5.5499999999999883</v>
      </c>
      <c r="V62" s="111">
        <v>44.608159375707118</v>
      </c>
      <c r="W62" s="112">
        <v>0.43652777777777774</v>
      </c>
      <c r="X62" s="115">
        <v>0.47430555555555548</v>
      </c>
      <c r="Y62" s="12"/>
      <c r="Z62" s="197"/>
      <c r="AA62" s="294"/>
      <c r="AB62" s="295"/>
      <c r="AC62" s="12">
        <v>1</v>
      </c>
      <c r="AD62" s="197"/>
      <c r="AE62" s="198">
        <f t="shared" si="31"/>
        <v>-335.57479084639635</v>
      </c>
      <c r="AF62" s="199">
        <f t="shared" si="32"/>
        <v>0.9067847803204454</v>
      </c>
      <c r="AG62" s="308"/>
    </row>
    <row r="63" spans="1:33" ht="15.75" customHeight="1">
      <c r="A63" s="298"/>
      <c r="B63" s="99" t="s">
        <v>201</v>
      </c>
      <c r="C63" s="377" t="s">
        <v>203</v>
      </c>
      <c r="D63" s="377"/>
      <c r="E63" s="100">
        <v>38.479999999999997</v>
      </c>
      <c r="F63" s="104">
        <v>5233</v>
      </c>
      <c r="G63" s="120">
        <f t="shared" si="33"/>
        <v>201365.84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3266.8841222106407</v>
      </c>
      <c r="N63" s="105">
        <f t="shared" si="27"/>
        <v>163.34420611053204</v>
      </c>
      <c r="O63" s="122">
        <f t="shared" si="28"/>
        <v>0</v>
      </c>
      <c r="P63" s="123">
        <f t="shared" si="29"/>
        <v>-16.655793889467958</v>
      </c>
      <c r="Q63" s="124">
        <f t="shared" si="30"/>
        <v>0.90746781172517799</v>
      </c>
      <c r="R63" s="303"/>
      <c r="S63" s="46">
        <v>0.47430555555555548</v>
      </c>
      <c r="T63" s="119">
        <v>0.54104166666666664</v>
      </c>
      <c r="U63" s="110">
        <v>55</v>
      </c>
      <c r="V63" s="111">
        <v>96.109928682605215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-333.11587778935927</v>
      </c>
      <c r="AF63" s="199">
        <f t="shared" si="32"/>
        <v>0.90746781172517799</v>
      </c>
      <c r="AG63" s="308"/>
    </row>
    <row r="64" spans="1:33" ht="15.75" customHeight="1">
      <c r="A64" s="298"/>
      <c r="B64" s="99" t="s">
        <v>201</v>
      </c>
      <c r="C64" s="377" t="s">
        <v>204</v>
      </c>
      <c r="D64" s="377"/>
      <c r="E64" s="100">
        <v>37.799999999999997</v>
      </c>
      <c r="F64" s="104">
        <v>6639</v>
      </c>
      <c r="G64" s="120">
        <f t="shared" si="33"/>
        <v>250954.19999999998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3269.6520400560039</v>
      </c>
      <c r="N64" s="105">
        <f t="shared" si="27"/>
        <v>155.69771619314304</v>
      </c>
      <c r="O64" s="122">
        <f t="shared" si="28"/>
        <v>0</v>
      </c>
      <c r="P64" s="123">
        <f t="shared" si="29"/>
        <v>-15.730855235428379</v>
      </c>
      <c r="Q64" s="124">
        <f t="shared" si="30"/>
        <v>0.9082366777933345</v>
      </c>
      <c r="R64" s="303"/>
      <c r="S64" s="46">
        <v>0.5444444444444444</v>
      </c>
      <c r="T64" s="119">
        <v>0.62903935185185178</v>
      </c>
      <c r="U64" s="110">
        <v>4.8999999999999666</v>
      </c>
      <c r="V64" s="111">
        <v>121.82947760801393</v>
      </c>
      <c r="W64" s="112"/>
      <c r="X64" s="115"/>
      <c r="Y64" s="12"/>
      <c r="Z64" s="197"/>
      <c r="AA64" s="294"/>
      <c r="AB64" s="295"/>
      <c r="AC64" s="12">
        <v>3</v>
      </c>
      <c r="AD64" s="197"/>
      <c r="AE64" s="198">
        <f t="shared" si="31"/>
        <v>-330.3479599439961</v>
      </c>
      <c r="AF64" s="199">
        <f t="shared" si="32"/>
        <v>0.90823667779333439</v>
      </c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3237.077506250741</v>
      </c>
      <c r="N72" s="137">
        <f>M72/L72</f>
        <v>153.33525029608774</v>
      </c>
      <c r="O72" s="138">
        <f>L72-I72</f>
        <v>0</v>
      </c>
      <c r="P72" s="139">
        <f>N72-K72</f>
        <v>-17.191065493385963</v>
      </c>
      <c r="Q72" s="140">
        <f>N72/K72</f>
        <v>0.89918819618076129</v>
      </c>
      <c r="R72" s="304"/>
      <c r="S72" s="141">
        <v>0.20833333333333334</v>
      </c>
      <c r="T72" s="142">
        <v>0.62903935185185178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-362.92249374925905</v>
      </c>
      <c r="AF72" s="140">
        <f>M72/J72</f>
        <v>0.8991881961807614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1462</v>
      </c>
      <c r="G73" s="120">
        <f t="shared" ref="G73:G75" si="39">E73*F73</f>
        <v>34430.1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02">
        <f>Q89</f>
        <v>0.85106998057707595</v>
      </c>
      <c r="S73" s="46">
        <v>0.34305555555555545</v>
      </c>
      <c r="T73" s="119">
        <v>0.37004629629629621</v>
      </c>
      <c r="U73" s="110">
        <v>5.1333333333333098</v>
      </c>
      <c r="V73" s="111">
        <v>38.872996277890522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-243.42066732088279</v>
      </c>
      <c r="AF73" s="155">
        <f>M73/J73</f>
        <v>0.9026317330716469</v>
      </c>
      <c r="AG73" s="307">
        <f>AF89</f>
        <v>0.90426185436314332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530</v>
      </c>
      <c r="G74" s="120">
        <f t="shared" si="39"/>
        <v>14336.5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2962.9510775921863</v>
      </c>
      <c r="N74" s="105">
        <f>M74/L74</f>
        <v>493.82517959869773</v>
      </c>
      <c r="O74" s="122">
        <f>L74-I74</f>
        <v>1</v>
      </c>
      <c r="P74" s="123">
        <f>N74-K74</f>
        <v>-160.77482040130229</v>
      </c>
      <c r="Q74" s="124">
        <f>N74/K74</f>
        <v>0.75439226947555404</v>
      </c>
      <c r="R74" s="303"/>
      <c r="S74" s="46">
        <v>0.37291666666666656</v>
      </c>
      <c r="T74" s="119">
        <v>0.38035879629629621</v>
      </c>
      <c r="U74" s="110">
        <v>5</v>
      </c>
      <c r="V74" s="111">
        <v>10.732543051585571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-310.04892240781373</v>
      </c>
      <c r="AF74" s="109">
        <f>M74/J74</f>
        <v>0.90527072337066494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680</v>
      </c>
      <c r="G75" s="120">
        <f t="shared" si="39"/>
        <v>18394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2960.4223242976909</v>
      </c>
      <c r="N75" s="105">
        <f>M75/L75</f>
        <v>592.08446485953823</v>
      </c>
      <c r="O75" s="122">
        <f>L75-I75</f>
        <v>0</v>
      </c>
      <c r="P75" s="123">
        <f>N75-K75</f>
        <v>-62.515535140461793</v>
      </c>
      <c r="Q75" s="124">
        <f>N75/K75</f>
        <v>0.90449811313708861</v>
      </c>
      <c r="R75" s="303"/>
      <c r="S75" s="46">
        <v>0.38402777777777763</v>
      </c>
      <c r="T75" s="119">
        <v>0.39358796296296283</v>
      </c>
      <c r="U75" s="110">
        <v>5.2833333333332533</v>
      </c>
      <c r="V75" s="111">
        <v>13.781817433659265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-312.57767570230908</v>
      </c>
      <c r="AF75" s="109">
        <f>M75/J75</f>
        <v>0.90449811313708861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2726.6509115229983</v>
      </c>
      <c r="N89" s="137">
        <f>M89/L89</f>
        <v>481.1736902687644</v>
      </c>
      <c r="O89" s="138">
        <f>L89-I89</f>
        <v>0.33333333333333393</v>
      </c>
      <c r="P89" s="139">
        <f>N89-K89</f>
        <v>-84.20130973123571</v>
      </c>
      <c r="Q89" s="140">
        <f>N89/K89</f>
        <v>0.85106998057707595</v>
      </c>
      <c r="R89" s="304"/>
      <c r="S89" s="141">
        <v>0.20833333333333334</v>
      </c>
      <c r="T89" s="142">
        <v>0.39358796296296283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-288.6824218103352</v>
      </c>
      <c r="AF89" s="140">
        <f>M89/J89</f>
        <v>0.90426185436314332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1615</v>
      </c>
      <c r="G90" s="147">
        <f t="shared" ref="G90:G91" si="43">E90*F90</f>
        <v>25048.65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3249.0000000000014</v>
      </c>
      <c r="N90" s="151">
        <f>M90/L90</f>
        <v>541.50000000000023</v>
      </c>
      <c r="O90" s="153">
        <f>L90-I90</f>
        <v>0</v>
      </c>
      <c r="P90" s="154">
        <f>N90-K90</f>
        <v>-58.499999999999773</v>
      </c>
      <c r="Q90" s="155">
        <f>N90/K90</f>
        <v>0.90250000000000041</v>
      </c>
      <c r="R90" s="302">
        <f>Q106</f>
        <v>0.90282324647550338</v>
      </c>
      <c r="S90" s="156">
        <v>0.25</v>
      </c>
      <c r="T90" s="157">
        <v>0.2707060185185185</v>
      </c>
      <c r="U90" s="158"/>
      <c r="V90" s="159">
        <v>29.82456140350876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-350.99999999999864</v>
      </c>
      <c r="AF90" s="155">
        <f>M90/J90</f>
        <v>0.90250000000000041</v>
      </c>
      <c r="AG90" s="307">
        <f>AF106</f>
        <v>0.90282324647550338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1783</v>
      </c>
      <c r="G91" s="102">
        <f t="shared" si="43"/>
        <v>26762.829999999998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3251.3273746236227</v>
      </c>
      <c r="N91" s="105">
        <f>M91/L91</f>
        <v>541.88789577060379</v>
      </c>
      <c r="O91" s="107">
        <f>L91-I91</f>
        <v>0</v>
      </c>
      <c r="P91" s="108">
        <f>N91-K91</f>
        <v>-58.112104229396209</v>
      </c>
      <c r="Q91" s="109">
        <f>N91/K91</f>
        <v>0.90314649295100635</v>
      </c>
      <c r="R91" s="303"/>
      <c r="S91" s="46">
        <v>0.27361111111111108</v>
      </c>
      <c r="T91" s="47">
        <v>0.29645833333333332</v>
      </c>
      <c r="U91" s="110">
        <v>5</v>
      </c>
      <c r="V91" s="111">
        <v>32.90348453833694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-348.67262537637725</v>
      </c>
      <c r="AF91" s="109">
        <f>M91/J91</f>
        <v>0.90314649295100635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3250.1636873118123</v>
      </c>
      <c r="N106" s="137">
        <f>M106/L106</f>
        <v>541.69394788530201</v>
      </c>
      <c r="O106" s="138">
        <f>L106-I106</f>
        <v>0</v>
      </c>
      <c r="P106" s="139">
        <f>N106-K106</f>
        <v>-58.306052114697991</v>
      </c>
      <c r="Q106" s="140">
        <f>N106/K106</f>
        <v>0.90282324647550338</v>
      </c>
      <c r="R106" s="304"/>
      <c r="S106" s="141">
        <v>0.25</v>
      </c>
      <c r="T106" s="142">
        <v>0.29645833333333332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-349.83631268818772</v>
      </c>
      <c r="AF106" s="140">
        <f>M106/J106</f>
        <v>0.90282324647550338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1131</v>
      </c>
      <c r="G107" s="147">
        <f t="shared" ref="G107:G109" si="47">E107*F107</f>
        <v>65790.27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02">
        <f>Q123</f>
        <v>0.94958392857142837</v>
      </c>
      <c r="S107" s="156">
        <v>0.70833333333333337</v>
      </c>
      <c r="T107" s="157">
        <v>0.73446759259259264</v>
      </c>
      <c r="U107" s="158"/>
      <c r="V107" s="159">
        <v>37.641446638562236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-197.20000000000005</v>
      </c>
      <c r="AF107" s="155">
        <f>M107/J107</f>
        <v>0.90139999999999998</v>
      </c>
      <c r="AG107" s="307">
        <f>AF123</f>
        <v>0.90129999999999988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1056</v>
      </c>
      <c r="G108" s="102">
        <f t="shared" si="47"/>
        <v>53507.520000000004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1802.4</v>
      </c>
      <c r="N108" s="105">
        <f>M108/L108</f>
        <v>94.863157894736844</v>
      </c>
      <c r="O108" s="107">
        <f>L108-I108</f>
        <v>-1</v>
      </c>
      <c r="P108" s="108">
        <f>N108-K108</f>
        <v>-5.1368421052631561</v>
      </c>
      <c r="Q108" s="109">
        <f>N108/K108</f>
        <v>0.94863157894736849</v>
      </c>
      <c r="R108" s="303"/>
      <c r="S108" s="46">
        <v>0.73750000000000004</v>
      </c>
      <c r="T108" s="47">
        <v>0.76190972222222231</v>
      </c>
      <c r="U108" s="110">
        <v>5</v>
      </c>
      <c r="V108" s="111">
        <v>35.153129161118507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-197.59999999999991</v>
      </c>
      <c r="AF108" s="109">
        <f>M108/J108</f>
        <v>0.9012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03"/>
      <c r="S109" s="46">
        <v>0.76597222222222228</v>
      </c>
      <c r="T109" s="47">
        <v>0.79226851851851854</v>
      </c>
      <c r="U109" s="110">
        <v>5.8499999999999552</v>
      </c>
      <c r="V109" s="111">
        <v>37.878619771441251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-197.40000000000009</v>
      </c>
      <c r="AF109" s="109">
        <f>M109/J109</f>
        <v>0.90129999999999999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1802.5999999999997</v>
      </c>
      <c r="N123" s="137">
        <f>M123/L123</f>
        <v>96.567857142857122</v>
      </c>
      <c r="O123" s="138">
        <f>L123-I123</f>
        <v>-1</v>
      </c>
      <c r="P123" s="139">
        <f>N123-K123</f>
        <v>-5.1270581113801654</v>
      </c>
      <c r="Q123" s="140">
        <f>N123/K123</f>
        <v>0.94958392857142837</v>
      </c>
      <c r="R123" s="304"/>
      <c r="S123" s="141">
        <v>0.70833333333333337</v>
      </c>
      <c r="T123" s="142">
        <v>0.79226851851851854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-197.40000000000032</v>
      </c>
      <c r="AF123" s="140">
        <f>M123/J123</f>
        <v>0.90129999999999988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1466</v>
      </c>
      <c r="G124" s="147">
        <f t="shared" ref="G124:G126" si="55">E124*F124</f>
        <v>69781.600000000006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1804.8014667902769</v>
      </c>
      <c r="N124" s="151">
        <f>M124/L124</f>
        <v>78.469628990881603</v>
      </c>
      <c r="O124" s="153">
        <f>L124-I124</f>
        <v>0</v>
      </c>
      <c r="P124" s="154">
        <f>N124-K124</f>
        <v>-8.4868927482488346</v>
      </c>
      <c r="Q124" s="155">
        <f>N124/K124</f>
        <v>0.90240073339513838</v>
      </c>
      <c r="R124" s="302">
        <f>Q140</f>
        <v>0.90155182241961351</v>
      </c>
      <c r="S124" s="156">
        <v>0.70833333333333337</v>
      </c>
      <c r="T124" s="157">
        <v>0.74217592592592596</v>
      </c>
      <c r="U124" s="158"/>
      <c r="V124" s="159">
        <v>48.736662518582271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-195.19853320972311</v>
      </c>
      <c r="AF124" s="155">
        <f>M124/J124</f>
        <v>0.90240073339513849</v>
      </c>
      <c r="AG124" s="374">
        <f>AF140</f>
        <v>0.90155182241961362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1211</v>
      </c>
      <c r="G125" s="102">
        <f t="shared" si="55"/>
        <v>68869.569999999992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1802.6791094481864</v>
      </c>
      <c r="N125" s="105">
        <f>M125/L125</f>
        <v>78.377352584703758</v>
      </c>
      <c r="O125" s="107">
        <f>L125-I125</f>
        <v>0</v>
      </c>
      <c r="P125" s="108">
        <f>N125-K125</f>
        <v>-8.5791691544266797</v>
      </c>
      <c r="Q125" s="109">
        <f>N125/K125</f>
        <v>0.90133955472409322</v>
      </c>
      <c r="R125" s="303"/>
      <c r="S125" s="46">
        <v>0.74513888888888891</v>
      </c>
      <c r="T125" s="47">
        <v>0.77312500000000006</v>
      </c>
      <c r="U125" s="110">
        <v>5</v>
      </c>
      <c r="V125" s="111">
        <v>40.306674448699731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-197.32089055181359</v>
      </c>
      <c r="AF125" s="109">
        <f>M125/J125</f>
        <v>0.90133955472409322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1596</v>
      </c>
      <c r="G126" s="102">
        <f t="shared" si="55"/>
        <v>90636.84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03"/>
      <c r="S126" s="46">
        <v>0.77638888888888891</v>
      </c>
      <c r="T126" s="47">
        <v>0.81328703703703709</v>
      </c>
      <c r="U126" s="110">
        <v>4.6999999999999353</v>
      </c>
      <c r="V126" s="111">
        <v>53.145957697955865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-198.16964172078156</v>
      </c>
      <c r="AF126" s="109">
        <f>M126/J126</f>
        <v>0.90091517913960917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1803.1036448392272</v>
      </c>
      <c r="N140" s="137">
        <f>M140/L140</f>
        <v>78.395810645183786</v>
      </c>
      <c r="O140" s="138">
        <f>L140-I140</f>
        <v>0</v>
      </c>
      <c r="P140" s="139">
        <f>N140-K140</f>
        <v>-8.5607110939466509</v>
      </c>
      <c r="Q140" s="140">
        <f>N140/K140</f>
        <v>0.90155182241961351</v>
      </c>
      <c r="R140" s="304"/>
      <c r="S140" s="141">
        <v>0.70833333333333337</v>
      </c>
      <c r="T140" s="142">
        <v>0.81328703703703709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-196.89635516077283</v>
      </c>
      <c r="AF140" s="140">
        <f>M140/J140</f>
        <v>0.90155182241961362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5CC434AA-1BC1-4609-A7C7-BF1C14E0EE9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BCB-DB8B-4F4A-A926-86A09D2969FE}">
  <sheetPr>
    <tabColor theme="9" tint="0.59999389629810485"/>
  </sheetPr>
  <dimension ref="B1:AR42"/>
  <sheetViews>
    <sheetView zoomScale="70" zoomScaleNormal="70" workbookViewId="0">
      <selection activeCell="L39" sqref="L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239</v>
      </c>
      <c r="D3" s="278"/>
      <c r="E3" s="3" t="s">
        <v>2</v>
      </c>
      <c r="F3" s="279">
        <f>'0806(18度C)'!D1+'0806(4度C)'!D1</f>
        <v>188918</v>
      </c>
      <c r="G3" s="280"/>
      <c r="H3" s="3" t="s">
        <v>3</v>
      </c>
      <c r="I3" s="281">
        <f>'0806(18度C)'!F1+'0806(4度C)'!F1</f>
        <v>5817645.9100000001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494.89433533939803</v>
      </c>
      <c r="F6" s="254" t="e">
        <f>AVERAGE(#REF!,D14:K14)</f>
        <v>#REF!</v>
      </c>
      <c r="G6" s="255">
        <f>AVERAGE(D14:K14)</f>
        <v>271.35685581428748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787.42857142857144</v>
      </c>
      <c r="N6" s="256"/>
      <c r="O6" s="244">
        <f>'0806(4度C)'!Y2</f>
        <v>0</v>
      </c>
      <c r="P6" s="244">
        <f>'0806(4度C)'!Z2</f>
        <v>0</v>
      </c>
      <c r="Q6" s="244">
        <f>'0806(4度C)'!AC2</f>
        <v>50</v>
      </c>
      <c r="R6" s="244">
        <f>'0806(4度C)'!AD2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444.39754394761871</v>
      </c>
      <c r="F7" s="250" t="e">
        <f>AVERAGE(#REF!,D15:K15)</f>
        <v>#REF!</v>
      </c>
      <c r="G7" s="251">
        <f>AVERAGE(D15:K15)</f>
        <v>239.95088353271453</v>
      </c>
      <c r="H7" s="252"/>
      <c r="I7" s="251">
        <f>AVERAGE(L15:O15)</f>
        <v>87.472801802923158</v>
      </c>
      <c r="J7" s="252"/>
      <c r="K7" s="251">
        <f>AVERAGE(D33:O33)</f>
        <v>664.1157666652465</v>
      </c>
      <c r="L7" s="252"/>
      <c r="M7" s="251">
        <f>AVERAGE(P33:X33)</f>
        <v>709.81168292469476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0.89993664185481703</v>
      </c>
      <c r="F8" s="258" t="e">
        <f>AVERAGE(D16:K16,#REF!)</f>
        <v>#REF!</v>
      </c>
      <c r="G8" s="236">
        <f>AVERAGE(D16:K16)</f>
        <v>0.89289180795040801</v>
      </c>
      <c r="H8" s="237"/>
      <c r="I8" s="236">
        <f>AVERAGE(L16:O16)</f>
        <v>0.92546698263837823</v>
      </c>
      <c r="J8" s="237"/>
      <c r="K8" s="236">
        <f>AVERAGE(D34:O34)</f>
        <v>0.89674145138685324</v>
      </c>
      <c r="L8" s="237"/>
      <c r="M8" s="236">
        <f>AVERAGE(P34:X34)</f>
        <v>0.90093391278761359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83.720930232558146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75.481559119846722</v>
      </c>
      <c r="F15" s="35">
        <v>106.08883840205102</v>
      </c>
      <c r="G15" s="35">
        <v>81.904163222996317</v>
      </c>
      <c r="H15" s="35">
        <v>153.19726700320902</v>
      </c>
      <c r="I15" s="35">
        <v>481.30952556288196</v>
      </c>
      <c r="J15" s="35">
        <v>541.72394788530198</v>
      </c>
      <c r="K15" s="36" t="s">
        <v>42</v>
      </c>
      <c r="L15" s="34" t="s">
        <v>42</v>
      </c>
      <c r="M15" s="205">
        <v>96.564285714285717</v>
      </c>
      <c r="N15" s="35">
        <v>78.381317891560599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0.90158528948705796</v>
      </c>
      <c r="F16" s="42">
        <f t="shared" si="0"/>
        <v>0.90273007489832391</v>
      </c>
      <c r="G16" s="42">
        <f t="shared" si="0"/>
        <v>0.9009457954529595</v>
      </c>
      <c r="H16" s="42">
        <f t="shared" si="0"/>
        <v>0.89790620382436404</v>
      </c>
      <c r="I16" s="42">
        <f t="shared" si="0"/>
        <v>0.8513102375642394</v>
      </c>
      <c r="J16" s="42">
        <f t="shared" si="0"/>
        <v>0.90287324647550327</v>
      </c>
      <c r="K16" s="43" t="s">
        <v>42</v>
      </c>
      <c r="L16" s="41" t="s">
        <v>42</v>
      </c>
      <c r="M16" s="44">
        <f>M15/M14</f>
        <v>0.9495488095238096</v>
      </c>
      <c r="N16" s="42">
        <f>N15/N14</f>
        <v>0.90138515575294686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0.59616898148148145</v>
      </c>
      <c r="F18" s="47">
        <v>0.52952546296296288</v>
      </c>
      <c r="G18" s="47">
        <v>0.57861111111111108</v>
      </c>
      <c r="H18" s="47">
        <v>0.62271990740740724</v>
      </c>
      <c r="I18" s="47">
        <v>0.44814814814814807</v>
      </c>
      <c r="J18" s="47">
        <v>0.31082175925925926</v>
      </c>
      <c r="K18" s="47" t="s">
        <v>42</v>
      </c>
      <c r="L18" s="46" t="s">
        <v>42</v>
      </c>
      <c r="M18" s="48">
        <v>0.79366898148148157</v>
      </c>
      <c r="N18" s="47">
        <v>0.81310185185185191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14</v>
      </c>
      <c r="F21" s="51">
        <v>5</v>
      </c>
      <c r="G21" s="51">
        <v>13</v>
      </c>
      <c r="H21" s="51">
        <v>12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21.5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287.46360512344268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753.19135044136874</v>
      </c>
      <c r="N33" s="35">
        <v>846.4763660220176</v>
      </c>
      <c r="O33" s="35">
        <v>769.33174507415697</v>
      </c>
      <c r="P33" s="34">
        <v>438.73659788169311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647.19086335160068</v>
      </c>
      <c r="W33" s="35">
        <v>981.56181660757511</v>
      </c>
      <c r="X33" s="37">
        <v>771.75745385791026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0.87836101565496383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0.9129592126562045</v>
      </c>
      <c r="N34" s="42">
        <f>N33/N32</f>
        <v>0.89963671751132301</v>
      </c>
      <c r="O34" s="42">
        <f>O33/O32</f>
        <v>0.89600885972492184</v>
      </c>
      <c r="P34" s="41">
        <f>P33/P32</f>
        <v>0.89372269938863402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0.91270506370097548</v>
      </c>
      <c r="W34" s="42">
        <f>W33/W32</f>
        <v>0.90407009424381912</v>
      </c>
      <c r="X34" s="45">
        <f>X33/X32</f>
        <v>0.89323779381702584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0.73194444444444451</v>
      </c>
      <c r="X35" s="49">
        <v>0.73749999999999993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0.44814814814814807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0.4198263888888889</v>
      </c>
      <c r="N36" s="47">
        <v>0.52556712962962981</v>
      </c>
      <c r="O36" s="47">
        <v>0.53013888888888905</v>
      </c>
      <c r="P36" s="46">
        <v>0.75503472222222223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0.86011574074074082</v>
      </c>
      <c r="W36" s="47">
        <v>1.0679282407407407</v>
      </c>
      <c r="X36" s="49">
        <v>1.0795833333333329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37C-EC24-49B5-8231-EEC438A02B2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101071</v>
      </c>
      <c r="E1" s="87" t="s">
        <v>3</v>
      </c>
      <c r="F1" s="88">
        <f>SUM(G5:G140)</f>
        <v>2021623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46240</v>
      </c>
      <c r="B2" s="348"/>
      <c r="C2" s="91" t="s">
        <v>40</v>
      </c>
      <c r="D2" s="92">
        <f>AVERAGE(N21,N38,N55,N72,N89,N106,N123,N140)</f>
        <v>686.96372479497063</v>
      </c>
      <c r="E2" s="92" t="s">
        <v>91</v>
      </c>
      <c r="F2" s="93">
        <f>F1/D1</f>
        <v>20.002008489081934</v>
      </c>
      <c r="G2" s="94" t="s">
        <v>92</v>
      </c>
      <c r="H2" s="95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3219.0495511531844</v>
      </c>
      <c r="N5" s="151">
        <f>M5/L5</f>
        <v>321.90495511531844</v>
      </c>
      <c r="O5" s="153">
        <f>L5-I5</f>
        <v>0</v>
      </c>
      <c r="P5" s="154">
        <f>N5-K5</f>
        <v>-38.095044884681556</v>
      </c>
      <c r="Q5" s="155">
        <f>N5/K5</f>
        <v>0.89418043087588461</v>
      </c>
      <c r="R5" s="302">
        <f>Q21</f>
        <v>0.87836101565496383</v>
      </c>
      <c r="S5" s="156">
        <v>0.20833333333333334</v>
      </c>
      <c r="T5" s="157">
        <v>0.23218750000000002</v>
      </c>
      <c r="U5" s="158"/>
      <c r="V5" s="159">
        <v>34.351754529651799</v>
      </c>
      <c r="W5" s="160"/>
      <c r="X5" s="161"/>
      <c r="Y5" s="305"/>
      <c r="Z5" s="306"/>
      <c r="AA5" s="114">
        <f>M5-J5</f>
        <v>-380.95044884681556</v>
      </c>
      <c r="AB5" s="155">
        <f>M5/J5</f>
        <v>0.89418043087588461</v>
      </c>
      <c r="AC5" s="307">
        <f>AB21</f>
        <v>0.87836101565496372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2882</v>
      </c>
      <c r="G6" s="102">
        <f t="shared" si="0"/>
        <v>85076.64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3157.5433410043852</v>
      </c>
      <c r="N6" s="105">
        <f>M6/L6</f>
        <v>287.04939463676232</v>
      </c>
      <c r="O6" s="107">
        <f>L6-I6</f>
        <v>0</v>
      </c>
      <c r="P6" s="108">
        <f>N6-K6</f>
        <v>-40.223332635964937</v>
      </c>
      <c r="Q6" s="109">
        <f>N6/K6</f>
        <v>0.87709537250121827</v>
      </c>
      <c r="R6" s="303"/>
      <c r="S6" s="46">
        <v>0.23611111111111113</v>
      </c>
      <c r="T6" s="47">
        <v>0.27413194444444444</v>
      </c>
      <c r="U6" s="110">
        <v>5.6500000000000039</v>
      </c>
      <c r="V6" s="111">
        <v>54.764093893639398</v>
      </c>
      <c r="W6" s="112"/>
      <c r="X6" s="115"/>
      <c r="Y6" s="294"/>
      <c r="Z6" s="295"/>
      <c r="AA6" s="116">
        <f>M6-J6</f>
        <v>-442.45665899561482</v>
      </c>
      <c r="AB6" s="109">
        <f>M6/J6</f>
        <v>0.87709537250121805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3417</v>
      </c>
      <c r="G7" s="102">
        <f t="shared" si="0"/>
        <v>101997.45000000001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3156.5719051520073</v>
      </c>
      <c r="N7" s="105">
        <f>M7/L7</f>
        <v>286.96108228654612</v>
      </c>
      <c r="O7" s="107">
        <f>L7-I7</f>
        <v>0</v>
      </c>
      <c r="P7" s="108">
        <f>N7-K7</f>
        <v>-40.311644986181136</v>
      </c>
      <c r="Q7" s="109">
        <f>N7/K7</f>
        <v>0.87682552920889101</v>
      </c>
      <c r="R7" s="303"/>
      <c r="S7" s="46">
        <v>0.27777777777777779</v>
      </c>
      <c r="T7" s="47">
        <v>0.32288194444444446</v>
      </c>
      <c r="U7" s="110">
        <v>5.2500000000000213</v>
      </c>
      <c r="V7" s="111">
        <v>64.950207427676858</v>
      </c>
      <c r="W7" s="112"/>
      <c r="X7" s="115"/>
      <c r="Y7" s="294"/>
      <c r="Z7" s="295"/>
      <c r="AA7" s="116">
        <f>M7-J7</f>
        <v>-443.42809484799272</v>
      </c>
      <c r="AB7" s="109">
        <f>M7/J7</f>
        <v>0.8768255292088909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2009</v>
      </c>
      <c r="G8" s="102">
        <f t="shared" si="0"/>
        <v>60270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3157.3111721090972</v>
      </c>
      <c r="N8" s="105">
        <f>M8/L8</f>
        <v>287.02828837355429</v>
      </c>
      <c r="O8" s="107">
        <f>L8-I8</f>
        <v>0</v>
      </c>
      <c r="P8" s="108">
        <f>N8-K8</f>
        <v>-40.244438899172962</v>
      </c>
      <c r="Q8" s="109">
        <f>N8/K8</f>
        <v>0.87703088114141592</v>
      </c>
      <c r="R8" s="303"/>
      <c r="S8" s="46">
        <v>0.3263888888888889</v>
      </c>
      <c r="T8" s="47">
        <v>0.35289351851851852</v>
      </c>
      <c r="U8" s="110">
        <v>5.0499999999999901</v>
      </c>
      <c r="V8" s="111">
        <v>38.17805513274093</v>
      </c>
      <c r="W8" s="112"/>
      <c r="X8" s="115"/>
      <c r="Y8" s="294"/>
      <c r="Z8" s="295"/>
      <c r="AA8" s="116">
        <f>M8-J8</f>
        <v>-442.68882789090276</v>
      </c>
      <c r="AB8" s="109">
        <f>M8/J8</f>
        <v>0.87703088114141592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1423</v>
      </c>
      <c r="G9" s="102">
        <f t="shared" si="0"/>
        <v>40655.11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3120.022312370671</v>
      </c>
      <c r="N9" s="105">
        <f>M9/L9</f>
        <v>260.00185936422258</v>
      </c>
      <c r="O9" s="107">
        <f>L9-I9</f>
        <v>0</v>
      </c>
      <c r="P9" s="108">
        <f>N9-K9</f>
        <v>-39.998140635777418</v>
      </c>
      <c r="Q9" s="109">
        <f>N9/K9</f>
        <v>0.86667286454740866</v>
      </c>
      <c r="R9" s="303"/>
      <c r="S9" s="46">
        <v>0.35625000000000001</v>
      </c>
      <c r="T9" s="47">
        <v>0.37524305555555559</v>
      </c>
      <c r="U9" s="110">
        <v>4.8333333333333428</v>
      </c>
      <c r="V9" s="111">
        <v>27.365188915949176</v>
      </c>
      <c r="W9" s="112"/>
      <c r="X9" s="115"/>
      <c r="Y9" s="294"/>
      <c r="Z9" s="295"/>
      <c r="AA9" s="116">
        <f>M9-J9</f>
        <v>-479.97768762932901</v>
      </c>
      <c r="AB9" s="109">
        <f>M9/J9</f>
        <v>0.86667286454740866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3162.0996563578692</v>
      </c>
      <c r="N21" s="137">
        <f>M21/L21</f>
        <v>287.46360512344268</v>
      </c>
      <c r="O21" s="138">
        <f>L21-I21</f>
        <v>0</v>
      </c>
      <c r="P21" s="139">
        <f>N21-K21</f>
        <v>-39.809122149284576</v>
      </c>
      <c r="Q21" s="140">
        <f>N21/K21</f>
        <v>0.87836101565496383</v>
      </c>
      <c r="R21" s="304"/>
      <c r="S21" s="141">
        <v>0.20833333333333334</v>
      </c>
      <c r="T21" s="142">
        <v>0.44814814814814807</v>
      </c>
      <c r="U21" s="143"/>
      <c r="V21" s="165"/>
      <c r="W21" s="166"/>
      <c r="X21" s="137"/>
      <c r="Y21" s="290"/>
      <c r="Z21" s="291"/>
      <c r="AA21" s="167">
        <f>M21-J21</f>
        <v>-437.90034364213079</v>
      </c>
      <c r="AB21" s="140">
        <f>M21/J21</f>
        <v>0.87836101565496372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2441</v>
      </c>
      <c r="G22" s="147">
        <f t="shared" ref="G22:G24" si="5">E22*F22</f>
        <v>45231.73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3011.113440569748</v>
      </c>
      <c r="N22" s="151">
        <f>M22/L22</f>
        <v>1003.704480189916</v>
      </c>
      <c r="O22" s="153">
        <f>L22-I22</f>
        <v>0</v>
      </c>
      <c r="P22" s="154">
        <f>N22-K22</f>
        <v>-96.295519810083988</v>
      </c>
      <c r="Q22" s="155">
        <f>N22/K22</f>
        <v>0.91245861835446906</v>
      </c>
      <c r="R22" s="302">
        <f>Q38</f>
        <v>0.9129592126562045</v>
      </c>
      <c r="S22" s="156">
        <v>0.32847222222222222</v>
      </c>
      <c r="T22" s="157">
        <v>0.36224537037037036</v>
      </c>
      <c r="U22" s="158"/>
      <c r="V22" s="111">
        <v>48.639814769744298</v>
      </c>
      <c r="W22" s="160"/>
      <c r="X22" s="161"/>
      <c r="Y22" s="305"/>
      <c r="Z22" s="306"/>
      <c r="AA22" s="114">
        <f>M22-J22</f>
        <v>-288.88655943025196</v>
      </c>
      <c r="AB22" s="155">
        <f>M22/J22</f>
        <v>0.91245861835446906</v>
      </c>
      <c r="AC22" s="307">
        <f>AB38</f>
        <v>0.9129592126562045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781</v>
      </c>
      <c r="G23" s="102">
        <f t="shared" si="5"/>
        <v>17400.68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3014.7198070850177</v>
      </c>
      <c r="N23" s="105">
        <f>M23/L23</f>
        <v>602.94396141700349</v>
      </c>
      <c r="O23" s="107">
        <f>L23-I23</f>
        <v>0</v>
      </c>
      <c r="P23" s="108">
        <f>N23-K23</f>
        <v>-57.056038582996507</v>
      </c>
      <c r="Q23" s="109">
        <f>N23/K23</f>
        <v>0.91355145669242954</v>
      </c>
      <c r="R23" s="303"/>
      <c r="S23" s="46">
        <v>0.36527777777777776</v>
      </c>
      <c r="T23" s="47">
        <v>0.3760648148148148</v>
      </c>
      <c r="U23" s="110">
        <v>5</v>
      </c>
      <c r="V23" s="111">
        <v>15.543733082547963</v>
      </c>
      <c r="W23" s="112"/>
      <c r="X23" s="115"/>
      <c r="Y23" s="294"/>
      <c r="Z23" s="295"/>
      <c r="AA23" s="116">
        <f>M23-J23</f>
        <v>-285.28019291498231</v>
      </c>
      <c r="AB23" s="109">
        <f>M23/J23</f>
        <v>0.91355145669242965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2940</v>
      </c>
      <c r="G24" s="102">
        <f t="shared" si="5"/>
        <v>52596.6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3012.4629576416596</v>
      </c>
      <c r="N24" s="105">
        <f>M24/L24</f>
        <v>753.1157394104149</v>
      </c>
      <c r="O24" s="107">
        <f>L24-I24</f>
        <v>0</v>
      </c>
      <c r="P24" s="108">
        <f>N24-K24</f>
        <v>-71.884260589585097</v>
      </c>
      <c r="Q24" s="109">
        <f>N24/K24</f>
        <v>0.912867562921715</v>
      </c>
      <c r="R24" s="303"/>
      <c r="S24" s="46">
        <v>0.37916666666666665</v>
      </c>
      <c r="T24" s="47">
        <v>0.4198263888888889</v>
      </c>
      <c r="U24" s="110">
        <v>5</v>
      </c>
      <c r="V24" s="111">
        <v>58.556736623940665</v>
      </c>
      <c r="W24" s="112"/>
      <c r="X24" s="115"/>
      <c r="Y24" s="294"/>
      <c r="Z24" s="295"/>
      <c r="AA24" s="116">
        <f>M24-J24</f>
        <v>-287.53704235834039</v>
      </c>
      <c r="AB24" s="109">
        <f>M24/J24</f>
        <v>0.912867562921715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3012.765401765475</v>
      </c>
      <c r="N38" s="137">
        <f t="shared" ref="N38:N44" si="10">M38/L38</f>
        <v>753.19135044136874</v>
      </c>
      <c r="O38" s="138">
        <f t="shared" ref="O38:O44" si="11">L38-I38</f>
        <v>0</v>
      </c>
      <c r="P38" s="139">
        <f t="shared" ref="P38:P44" si="12">N38-K38</f>
        <v>-71.808649558631259</v>
      </c>
      <c r="Q38" s="140">
        <f t="shared" ref="Q38:Q44" si="13">N38/K38</f>
        <v>0.9129592126562045</v>
      </c>
      <c r="R38" s="304"/>
      <c r="S38" s="141">
        <v>0.32847222222222222</v>
      </c>
      <c r="T38" s="142">
        <v>0.4198263888888889</v>
      </c>
      <c r="U38" s="143"/>
      <c r="V38" s="165"/>
      <c r="W38" s="98"/>
      <c r="X38" s="68"/>
      <c r="Y38" s="290"/>
      <c r="Z38" s="291"/>
      <c r="AA38" s="167">
        <f t="shared" ref="AA38:AA44" si="14">M38-J38</f>
        <v>-287.23459823452504</v>
      </c>
      <c r="AB38" s="140">
        <f t="shared" ref="AB38:AB44" si="15">M38/J38</f>
        <v>0.9129592126562045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3217.4295508629157</v>
      </c>
      <c r="N39" s="151">
        <f t="shared" si="10"/>
        <v>643.48591017258309</v>
      </c>
      <c r="O39" s="153">
        <f t="shared" si="11"/>
        <v>0</v>
      </c>
      <c r="P39" s="154">
        <f t="shared" si="12"/>
        <v>-76.51408982741691</v>
      </c>
      <c r="Q39" s="155">
        <f t="shared" si="13"/>
        <v>0.89373043079525427</v>
      </c>
      <c r="R39" s="302">
        <f>Q55</f>
        <v>0.89963671751132301</v>
      </c>
      <c r="S39" s="156">
        <v>0.25</v>
      </c>
      <c r="T39" s="157">
        <v>0.2623611111111111</v>
      </c>
      <c r="U39" s="158"/>
      <c r="V39" s="159">
        <v>17.809247753266927</v>
      </c>
      <c r="W39" s="160"/>
      <c r="X39" s="161"/>
      <c r="Y39" s="305"/>
      <c r="Z39" s="306"/>
      <c r="AA39" s="114">
        <f t="shared" si="14"/>
        <v>-382.57044913708432</v>
      </c>
      <c r="AB39" s="155">
        <f t="shared" si="15"/>
        <v>0.89373043079525438</v>
      </c>
      <c r="AC39" s="307">
        <f>AB55</f>
        <v>0.89963671751132313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1204</v>
      </c>
      <c r="G40" s="102">
        <f t="shared" si="16"/>
        <v>21888.720000000001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3216.3618073801176</v>
      </c>
      <c r="N40" s="105">
        <f t="shared" si="10"/>
        <v>1072.1206024600392</v>
      </c>
      <c r="O40" s="107">
        <f t="shared" si="11"/>
        <v>0</v>
      </c>
      <c r="P40" s="108">
        <f t="shared" si="12"/>
        <v>-127.87939753996079</v>
      </c>
      <c r="Q40" s="109">
        <f t="shared" si="13"/>
        <v>0.89343383538336596</v>
      </c>
      <c r="R40" s="303"/>
      <c r="S40" s="46">
        <v>0.27222222222222225</v>
      </c>
      <c r="T40" s="47">
        <v>0.28781250000000003</v>
      </c>
      <c r="U40" s="110">
        <v>15</v>
      </c>
      <c r="V40" s="111">
        <v>22.46015974765071</v>
      </c>
      <c r="W40" s="112"/>
      <c r="X40" s="115"/>
      <c r="Y40" s="294"/>
      <c r="Z40" s="295"/>
      <c r="AA40" s="116">
        <f t="shared" si="14"/>
        <v>-383.63819261988237</v>
      </c>
      <c r="AB40" s="109">
        <f t="shared" si="15"/>
        <v>0.89343383538336596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3217.1201595422817</v>
      </c>
      <c r="N41" s="105">
        <f t="shared" si="10"/>
        <v>643.4240319084563</v>
      </c>
      <c r="O41" s="107">
        <f t="shared" si="11"/>
        <v>0</v>
      </c>
      <c r="P41" s="108">
        <f t="shared" si="12"/>
        <v>-76.5759680915437</v>
      </c>
      <c r="Q41" s="109">
        <f t="shared" si="13"/>
        <v>0.89364448876174485</v>
      </c>
      <c r="R41" s="303"/>
      <c r="S41" s="46">
        <v>0.29791666666666672</v>
      </c>
      <c r="T41" s="47">
        <v>0.31435185185185188</v>
      </c>
      <c r="U41" s="110">
        <v>14.550000000000036</v>
      </c>
      <c r="V41" s="111">
        <v>23.667129676260796</v>
      </c>
      <c r="W41" s="112"/>
      <c r="X41" s="115"/>
      <c r="Y41" s="294"/>
      <c r="Z41" s="295"/>
      <c r="AA41" s="116">
        <f t="shared" si="14"/>
        <v>-382.87984045771827</v>
      </c>
      <c r="AB41" s="109">
        <f t="shared" si="15"/>
        <v>0.89364448876174496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2079</v>
      </c>
      <c r="G42" s="102">
        <f t="shared" si="16"/>
        <v>35488.53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03"/>
      <c r="S42" s="46">
        <v>0.32430555555555562</v>
      </c>
      <c r="T42" s="47">
        <v>0.35302083333333339</v>
      </c>
      <c r="U42" s="110">
        <v>15</v>
      </c>
      <c r="V42" s="111">
        <v>41.36398097749472</v>
      </c>
      <c r="W42" s="112"/>
      <c r="X42" s="115"/>
      <c r="Y42" s="294"/>
      <c r="Z42" s="295"/>
      <c r="AA42" s="116">
        <f t="shared" si="14"/>
        <v>-284.33281680821665</v>
      </c>
      <c r="AB42" s="109">
        <f t="shared" si="15"/>
        <v>0.91383854036114642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4525</v>
      </c>
      <c r="G43" s="102">
        <f t="shared" si="16"/>
        <v>63485.75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03"/>
      <c r="S43" s="46">
        <v>0.36319444444444454</v>
      </c>
      <c r="T43" s="47">
        <v>0.43195601851851861</v>
      </c>
      <c r="U43" s="110">
        <v>14.650000000000052</v>
      </c>
      <c r="V43" s="111">
        <v>99.018346532439267</v>
      </c>
      <c r="W43" s="112"/>
      <c r="X43" s="115"/>
      <c r="Y43" s="294"/>
      <c r="Z43" s="295"/>
      <c r="AA43" s="116">
        <f t="shared" si="14"/>
        <v>-258.08388538325835</v>
      </c>
      <c r="AB43" s="109">
        <f t="shared" si="15"/>
        <v>0.91397203820558059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6419</v>
      </c>
      <c r="G44" s="120">
        <f t="shared" si="16"/>
        <v>91663.319999999992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3213.9852368905504</v>
      </c>
      <c r="N44" s="105">
        <f t="shared" si="10"/>
        <v>1071.32841229685</v>
      </c>
      <c r="O44" s="107">
        <f t="shared" si="11"/>
        <v>0</v>
      </c>
      <c r="P44" s="108">
        <f t="shared" si="12"/>
        <v>-128.67158770314995</v>
      </c>
      <c r="Q44" s="109">
        <f t="shared" si="13"/>
        <v>0.89277367691404175</v>
      </c>
      <c r="R44" s="303"/>
      <c r="S44" s="46">
        <v>0.44236111111111126</v>
      </c>
      <c r="T44" s="119">
        <v>0.52556712962962981</v>
      </c>
      <c r="U44" s="110">
        <v>14.983333333333411</v>
      </c>
      <c r="V44" s="111">
        <v>119.8325355011939</v>
      </c>
      <c r="W44" s="112"/>
      <c r="X44" s="115"/>
      <c r="Y44" s="294"/>
      <c r="Z44" s="295"/>
      <c r="AA44" s="116">
        <f t="shared" si="14"/>
        <v>-386.01476310944963</v>
      </c>
      <c r="AB44" s="109">
        <f t="shared" si="15"/>
        <v>0.89277367691404175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3103.7466754140646</v>
      </c>
      <c r="N55" s="137">
        <f t="shared" ref="N55:N62" si="22">M55/L55</f>
        <v>846.4763660220176</v>
      </c>
      <c r="O55" s="138">
        <f t="shared" ref="O55:O62" si="23">L55-I55</f>
        <v>0</v>
      </c>
      <c r="P55" s="139">
        <f t="shared" ref="P55:P62" si="24">N55-K55</f>
        <v>-94.432724887073391</v>
      </c>
      <c r="Q55" s="140">
        <f t="shared" ref="Q55:Q62" si="25">N55/K55</f>
        <v>0.89963671751132301</v>
      </c>
      <c r="R55" s="304"/>
      <c r="S55" s="141">
        <v>0.25</v>
      </c>
      <c r="T55" s="142">
        <v>0.52556712962962981</v>
      </c>
      <c r="U55" s="143"/>
      <c r="V55" s="165"/>
      <c r="W55" s="98"/>
      <c r="X55" s="68"/>
      <c r="Y55" s="290"/>
      <c r="Z55" s="291"/>
      <c r="AA55" s="167">
        <f t="shared" ref="AA55:AA62" si="26">M55-J55</f>
        <v>-346.25332458593539</v>
      </c>
      <c r="AB55" s="140">
        <f t="shared" ref="AB55:AB62" si="27">M55/J55</f>
        <v>0.89963671751132313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1603</v>
      </c>
      <c r="G56" s="147">
        <f t="shared" ref="G56:G62" si="28">E56*F56</f>
        <v>33214.159999999996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3217.2783578594535</v>
      </c>
      <c r="N56" s="151">
        <f t="shared" si="22"/>
        <v>1072.4261192864844</v>
      </c>
      <c r="O56" s="153">
        <f t="shared" si="23"/>
        <v>0</v>
      </c>
      <c r="P56" s="154">
        <f t="shared" si="24"/>
        <v>-127.57388071351556</v>
      </c>
      <c r="Q56" s="155">
        <f t="shared" si="25"/>
        <v>0.89368843273873699</v>
      </c>
      <c r="R56" s="302">
        <f>Q72</f>
        <v>0.89600885972492184</v>
      </c>
      <c r="S56" s="156">
        <v>0.25</v>
      </c>
      <c r="T56" s="157">
        <v>0.27075231481481482</v>
      </c>
      <c r="U56" s="158"/>
      <c r="V56" s="159">
        <v>29.894833241594704</v>
      </c>
      <c r="W56" s="157"/>
      <c r="X56" s="168"/>
      <c r="Y56" s="305"/>
      <c r="Z56" s="306"/>
      <c r="AA56" s="114">
        <f t="shared" si="26"/>
        <v>-382.72164214054646</v>
      </c>
      <c r="AB56" s="155">
        <f t="shared" si="27"/>
        <v>0.8936884327387371</v>
      </c>
      <c r="AC56" s="307">
        <f>AB72</f>
        <v>0.89600885972492184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699</v>
      </c>
      <c r="G57" s="102">
        <f t="shared" si="28"/>
        <v>16580.28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3216.4311494849394</v>
      </c>
      <c r="N57" s="105">
        <f t="shared" si="22"/>
        <v>643.28622989698783</v>
      </c>
      <c r="O57" s="107">
        <f t="shared" si="23"/>
        <v>0</v>
      </c>
      <c r="P57" s="108">
        <f t="shared" si="24"/>
        <v>-76.713770103012166</v>
      </c>
      <c r="Q57" s="109">
        <f t="shared" si="25"/>
        <v>0.89345309707914977</v>
      </c>
      <c r="R57" s="303"/>
      <c r="S57" s="46">
        <v>0.28055555555555556</v>
      </c>
      <c r="T57" s="47">
        <v>0.28960648148148149</v>
      </c>
      <c r="U57" s="110">
        <v>15</v>
      </c>
      <c r="V57" s="111">
        <v>13.039296677224392</v>
      </c>
      <c r="W57" s="112"/>
      <c r="X57" s="13"/>
      <c r="Y57" s="294"/>
      <c r="Z57" s="295"/>
      <c r="AA57" s="116">
        <f t="shared" si="26"/>
        <v>-383.5688505150606</v>
      </c>
      <c r="AB57" s="109">
        <f t="shared" si="27"/>
        <v>0.89345309707914988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1852</v>
      </c>
      <c r="G58" s="102">
        <f t="shared" si="28"/>
        <v>55560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3216.7506743701642</v>
      </c>
      <c r="N58" s="105">
        <f t="shared" si="22"/>
        <v>804.18766859254106</v>
      </c>
      <c r="O58" s="107">
        <f t="shared" si="23"/>
        <v>0</v>
      </c>
      <c r="P58" s="108">
        <f t="shared" si="24"/>
        <v>-95.812331407458942</v>
      </c>
      <c r="Q58" s="109">
        <f t="shared" si="25"/>
        <v>0.89354185399171226</v>
      </c>
      <c r="R58" s="303"/>
      <c r="S58" s="46">
        <v>0.30000000000000004</v>
      </c>
      <c r="T58" s="47">
        <v>0.32398148148148154</v>
      </c>
      <c r="U58" s="110">
        <v>14.966666666666715</v>
      </c>
      <c r="V58" s="111">
        <v>34.54417555123608</v>
      </c>
      <c r="W58" s="112"/>
      <c r="X58" s="13"/>
      <c r="Y58" s="294"/>
      <c r="Z58" s="295"/>
      <c r="AA58" s="116">
        <f t="shared" si="26"/>
        <v>-383.24932562983577</v>
      </c>
      <c r="AB58" s="109">
        <f t="shared" si="27"/>
        <v>0.89354185399171226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2131</v>
      </c>
      <c r="G59" s="102">
        <f t="shared" si="28"/>
        <v>63930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3016.4409012974693</v>
      </c>
      <c r="N59" s="105">
        <f t="shared" si="22"/>
        <v>754.11022532436732</v>
      </c>
      <c r="O59" s="107">
        <f t="shared" si="23"/>
        <v>0</v>
      </c>
      <c r="P59" s="108">
        <f t="shared" si="24"/>
        <v>-70.88977467563268</v>
      </c>
      <c r="Q59" s="109">
        <f t="shared" si="25"/>
        <v>0.91407300039317252</v>
      </c>
      <c r="R59" s="303"/>
      <c r="S59" s="46">
        <v>0.33402777777777787</v>
      </c>
      <c r="T59" s="47">
        <v>0.36346064814814821</v>
      </c>
      <c r="U59" s="110">
        <v>15</v>
      </c>
      <c r="V59" s="111">
        <v>42.387702654808606</v>
      </c>
      <c r="W59" s="112"/>
      <c r="X59" s="115"/>
      <c r="Y59" s="294"/>
      <c r="Z59" s="295"/>
      <c r="AA59" s="116">
        <f t="shared" si="26"/>
        <v>-283.55909870253072</v>
      </c>
      <c r="AB59" s="109">
        <f t="shared" si="27"/>
        <v>0.91407300039317252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3144</v>
      </c>
      <c r="G60" s="102">
        <f t="shared" si="28"/>
        <v>86397.119999999995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3216.9658765915901</v>
      </c>
      <c r="N60" s="105">
        <f t="shared" si="22"/>
        <v>643.39317531831807</v>
      </c>
      <c r="O60" s="107">
        <f t="shared" si="23"/>
        <v>0</v>
      </c>
      <c r="P60" s="108">
        <f t="shared" si="24"/>
        <v>-76.606824681681928</v>
      </c>
      <c r="Q60" s="109">
        <f t="shared" si="25"/>
        <v>0.89360163238655288</v>
      </c>
      <c r="R60" s="303"/>
      <c r="S60" s="46">
        <v>0.37361111111111123</v>
      </c>
      <c r="T60" s="47">
        <v>0.41432870370370384</v>
      </c>
      <c r="U60" s="110">
        <v>14.61666666666674</v>
      </c>
      <c r="V60" s="111">
        <v>58.639105056304203</v>
      </c>
      <c r="W60" s="112"/>
      <c r="X60" s="115"/>
      <c r="Y60" s="294"/>
      <c r="Z60" s="295"/>
      <c r="AA60" s="116">
        <f t="shared" si="26"/>
        <v>-383.03412340840987</v>
      </c>
      <c r="AB60" s="109">
        <f t="shared" si="27"/>
        <v>0.89360163238655277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2102</v>
      </c>
      <c r="G61" s="120">
        <f t="shared" si="28"/>
        <v>38214.36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3213.3662807528704</v>
      </c>
      <c r="N61" s="105">
        <f t="shared" si="22"/>
        <v>1071.12209358429</v>
      </c>
      <c r="O61" s="107">
        <f t="shared" si="23"/>
        <v>0</v>
      </c>
      <c r="P61" s="108">
        <f t="shared" si="24"/>
        <v>-128.87790641570996</v>
      </c>
      <c r="Q61" s="109">
        <f t="shared" si="25"/>
        <v>0.892601744653575</v>
      </c>
      <c r="R61" s="303"/>
      <c r="S61" s="46">
        <v>0.42430555555555571</v>
      </c>
      <c r="T61" s="119">
        <v>0.45155092592592611</v>
      </c>
      <c r="U61" s="110">
        <v>15</v>
      </c>
      <c r="V61" s="111">
        <v>39.248560226520745</v>
      </c>
      <c r="W61" s="112"/>
      <c r="X61" s="49"/>
      <c r="Y61" s="294"/>
      <c r="Z61" s="295"/>
      <c r="AA61" s="116">
        <f t="shared" si="26"/>
        <v>-386.63371924712965</v>
      </c>
      <c r="AB61" s="109">
        <f t="shared" si="27"/>
        <v>0.89260174465357511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5270</v>
      </c>
      <c r="G62" s="120">
        <f t="shared" si="28"/>
        <v>87798.2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3213.3873667940716</v>
      </c>
      <c r="N62" s="105">
        <f t="shared" si="22"/>
        <v>642.67747335881427</v>
      </c>
      <c r="O62" s="122">
        <f t="shared" si="23"/>
        <v>0</v>
      </c>
      <c r="P62" s="123">
        <f t="shared" si="24"/>
        <v>-77.322526641185732</v>
      </c>
      <c r="Q62" s="124">
        <f t="shared" si="25"/>
        <v>0.89260760188724209</v>
      </c>
      <c r="R62" s="303"/>
      <c r="S62" s="46">
        <v>0.46180555555555575</v>
      </c>
      <c r="T62" s="119">
        <v>0.53013888888888905</v>
      </c>
      <c r="U62" s="110">
        <v>14.766666666666683</v>
      </c>
      <c r="V62" s="111">
        <v>98.400834977908701</v>
      </c>
      <c r="W62" s="112"/>
      <c r="X62" s="115"/>
      <c r="Y62" s="294"/>
      <c r="Z62" s="295"/>
      <c r="AA62" s="116">
        <f t="shared" si="26"/>
        <v>-386.61263320592843</v>
      </c>
      <c r="AB62" s="109">
        <f t="shared" si="27"/>
        <v>0.89260760188724209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3187.2315153072223</v>
      </c>
      <c r="N72" s="137">
        <f>M72/L72</f>
        <v>769.33174507415697</v>
      </c>
      <c r="O72" s="138">
        <f>L72-I72</f>
        <v>0</v>
      </c>
      <c r="P72" s="139">
        <f>N72-K72</f>
        <v>-89.288944581015357</v>
      </c>
      <c r="Q72" s="140">
        <f>N72/K72</f>
        <v>0.89600885972492184</v>
      </c>
      <c r="R72" s="304"/>
      <c r="S72" s="141">
        <v>0.25</v>
      </c>
      <c r="T72" s="142">
        <v>0.53013888888888905</v>
      </c>
      <c r="U72" s="143"/>
      <c r="V72" s="165"/>
      <c r="W72" s="166"/>
      <c r="X72" s="137"/>
      <c r="Y72" s="290"/>
      <c r="Z72" s="291"/>
      <c r="AA72" s="167">
        <f>M72-J72</f>
        <v>-369.91134183563508</v>
      </c>
      <c r="AB72" s="140">
        <f>M72/J72</f>
        <v>0.89600885972492184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1478</v>
      </c>
      <c r="G73" s="147">
        <f t="shared" ref="G73:G75" si="33">E73*F73</f>
        <v>42226.46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3120.1540871335455</v>
      </c>
      <c r="N73" s="151">
        <f>M73/L73</f>
        <v>260.01284059446215</v>
      </c>
      <c r="O73" s="153">
        <f>L73-I73</f>
        <v>0</v>
      </c>
      <c r="P73" s="154">
        <f>N73-K73</f>
        <v>-39.987159405537852</v>
      </c>
      <c r="Q73" s="155">
        <f>N73/K73</f>
        <v>0.86670946864820719</v>
      </c>
      <c r="R73" s="302">
        <f>Q89</f>
        <v>0.89372269938863402</v>
      </c>
      <c r="S73" s="156">
        <v>0.70833333333333337</v>
      </c>
      <c r="T73" s="157">
        <v>0.72806712962962972</v>
      </c>
      <c r="U73" s="158"/>
      <c r="V73" s="159">
        <v>28.421673264691048</v>
      </c>
      <c r="W73" s="157"/>
      <c r="X73" s="168"/>
      <c r="Y73" s="305"/>
      <c r="Z73" s="306"/>
      <c r="AA73" s="114">
        <f>M73-J73</f>
        <v>-479.84591286645446</v>
      </c>
      <c r="AB73" s="155">
        <f>M73/J73</f>
        <v>0.86670946864820708</v>
      </c>
      <c r="AC73" s="307">
        <f>AB89</f>
        <v>0.89372269938863413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506</v>
      </c>
      <c r="G74" s="102">
        <f t="shared" si="33"/>
        <v>8961.26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3266.7813009844222</v>
      </c>
      <c r="N74" s="105">
        <f>M74/L74</f>
        <v>653.35626019688448</v>
      </c>
      <c r="O74" s="107">
        <f>L74-I74</f>
        <v>0</v>
      </c>
      <c r="P74" s="108">
        <f>N74-K74</f>
        <v>-66.643739803115523</v>
      </c>
      <c r="Q74" s="109">
        <f>N74/K74</f>
        <v>0.90743925027345063</v>
      </c>
      <c r="R74" s="303"/>
      <c r="S74" s="46">
        <v>0.73194444444444451</v>
      </c>
      <c r="T74" s="47">
        <v>0.73839120370370381</v>
      </c>
      <c r="U74" s="110">
        <v>5.5833333333333002</v>
      </c>
      <c r="V74" s="111">
        <v>9.2935514204306315</v>
      </c>
      <c r="W74" s="112"/>
      <c r="X74" s="13"/>
      <c r="Y74" s="294"/>
      <c r="Z74" s="295"/>
      <c r="AA74" s="116">
        <f>M74-J74</f>
        <v>-333.21869901557784</v>
      </c>
      <c r="AB74" s="109">
        <f>M74/J74</f>
        <v>0.90743925027345063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1048</v>
      </c>
      <c r="G75" s="102">
        <f t="shared" si="33"/>
        <v>19828.160000000003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3265.2697652792804</v>
      </c>
      <c r="N75" s="105">
        <f>M75/L75</f>
        <v>653.05395305585603</v>
      </c>
      <c r="O75" s="107">
        <f>L75-I75</f>
        <v>0</v>
      </c>
      <c r="P75" s="108">
        <f>N75-K75</f>
        <v>-66.946046944143973</v>
      </c>
      <c r="Q75" s="109">
        <f>N75/K75</f>
        <v>0.90701937924424447</v>
      </c>
      <c r="R75" s="303"/>
      <c r="S75" s="46">
        <v>0.7416666666666667</v>
      </c>
      <c r="T75" s="47">
        <v>0.75503472222222223</v>
      </c>
      <c r="U75" s="110">
        <v>4.7166666666665513</v>
      </c>
      <c r="V75" s="111">
        <v>19.257214417205077</v>
      </c>
      <c r="W75" s="112"/>
      <c r="X75" s="13"/>
      <c r="Y75" s="294"/>
      <c r="Z75" s="295"/>
      <c r="AA75" s="116">
        <f>M75-J75</f>
        <v>-334.73023472071964</v>
      </c>
      <c r="AB75" s="109">
        <f>M75/J75</f>
        <v>0.90701937924424458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3217.4017177990827</v>
      </c>
      <c r="N89" s="137">
        <f t="shared" ref="N89:N94" si="37">M89/L89</f>
        <v>438.73659788169311</v>
      </c>
      <c r="O89" s="138">
        <f t="shared" ref="O89:O94" si="38">L89-I89</f>
        <v>0</v>
      </c>
      <c r="P89" s="139">
        <f t="shared" ref="P89:P94" si="39">N89-K89</f>
        <v>-52.17249302739782</v>
      </c>
      <c r="Q89" s="140">
        <f t="shared" ref="Q89:Q94" si="40">N89/K89</f>
        <v>0.89372269938863402</v>
      </c>
      <c r="R89" s="304"/>
      <c r="S89" s="141">
        <v>0.70833333333333337</v>
      </c>
      <c r="T89" s="142">
        <v>0.75503472222222223</v>
      </c>
      <c r="U89" s="143"/>
      <c r="V89" s="165"/>
      <c r="W89" s="166"/>
      <c r="X89" s="137"/>
      <c r="Y89" s="290"/>
      <c r="Z89" s="291"/>
      <c r="AA89" s="167">
        <f t="shared" ref="AA89:AA94" si="41">M89-J89</f>
        <v>-382.59828220091731</v>
      </c>
      <c r="AB89" s="140">
        <f t="shared" ref="AB89:AB94" si="42">M89/J89</f>
        <v>0.89372269938863413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514</v>
      </c>
      <c r="G90" s="147">
        <f t="shared" ref="G90:G94" si="43">E90*F90</f>
        <v>11960.78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2739.0771411010992</v>
      </c>
      <c r="N90" s="151">
        <f t="shared" si="37"/>
        <v>547.81542822021981</v>
      </c>
      <c r="O90" s="153">
        <f t="shared" si="38"/>
        <v>0</v>
      </c>
      <c r="P90" s="154">
        <f t="shared" si="39"/>
        <v>-52.184571779780185</v>
      </c>
      <c r="Q90" s="155">
        <f t="shared" si="40"/>
        <v>0.91302571370036634</v>
      </c>
      <c r="R90" s="302">
        <f>Q106</f>
        <v>0.91270506370097548</v>
      </c>
      <c r="S90" s="156">
        <v>0.70833333333333337</v>
      </c>
      <c r="T90" s="157">
        <v>0.71614583333333337</v>
      </c>
      <c r="U90" s="158"/>
      <c r="V90" s="159">
        <v>11.259266684107491</v>
      </c>
      <c r="W90" s="160"/>
      <c r="X90" s="161"/>
      <c r="Y90" s="305"/>
      <c r="Z90" s="306"/>
      <c r="AA90" s="114">
        <f t="shared" si="41"/>
        <v>-260.92285889890081</v>
      </c>
      <c r="AB90" s="155">
        <f t="shared" si="42"/>
        <v>0.91302571370036645</v>
      </c>
      <c r="AC90" s="307">
        <f>AB106</f>
        <v>0.91270506370097537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1307</v>
      </c>
      <c r="G91" s="102">
        <f t="shared" si="43"/>
        <v>32073.78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2739.3099097226473</v>
      </c>
      <c r="N91" s="105">
        <f t="shared" si="37"/>
        <v>684.82747743066182</v>
      </c>
      <c r="O91" s="107">
        <f t="shared" si="38"/>
        <v>0</v>
      </c>
      <c r="P91" s="108">
        <f t="shared" si="39"/>
        <v>-65.172522569338184</v>
      </c>
      <c r="Q91" s="109">
        <f t="shared" si="40"/>
        <v>0.9131033032408824</v>
      </c>
      <c r="R91" s="303"/>
      <c r="S91" s="46">
        <v>0.71944444444444444</v>
      </c>
      <c r="T91" s="47">
        <v>0.73931712962962959</v>
      </c>
      <c r="U91" s="110">
        <v>4.7499999999999432</v>
      </c>
      <c r="V91" s="111">
        <v>28.627648051672971</v>
      </c>
      <c r="W91" s="112"/>
      <c r="X91" s="115"/>
      <c r="Y91" s="294"/>
      <c r="Z91" s="295"/>
      <c r="AA91" s="116">
        <f t="shared" si="41"/>
        <v>-260.69009027735274</v>
      </c>
      <c r="AB91" s="109">
        <f t="shared" si="42"/>
        <v>0.9131033032408824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1367</v>
      </c>
      <c r="G92" s="102">
        <f t="shared" si="43"/>
        <v>33259.11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2737.2850913032712</v>
      </c>
      <c r="N92" s="105">
        <f t="shared" si="37"/>
        <v>684.3212728258178</v>
      </c>
      <c r="O92" s="107">
        <f t="shared" si="38"/>
        <v>0</v>
      </c>
      <c r="P92" s="108">
        <f t="shared" si="39"/>
        <v>-65.6787271741822</v>
      </c>
      <c r="Q92" s="109">
        <f t="shared" si="40"/>
        <v>0.91242836376775704</v>
      </c>
      <c r="R92" s="303"/>
      <c r="S92" s="46">
        <v>0.74305555555555558</v>
      </c>
      <c r="T92" s="47">
        <v>0.76385416666666672</v>
      </c>
      <c r="U92" s="110">
        <v>5.3833333333334288</v>
      </c>
      <c r="V92" s="111">
        <v>29.963996172919195</v>
      </c>
      <c r="W92" s="112"/>
      <c r="X92" s="115"/>
      <c r="Y92" s="294"/>
      <c r="Z92" s="295"/>
      <c r="AA92" s="116">
        <f t="shared" si="41"/>
        <v>-262.7149086967288</v>
      </c>
      <c r="AB92" s="109">
        <f t="shared" si="42"/>
        <v>0.91242836376775704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1512</v>
      </c>
      <c r="G93" s="102">
        <f t="shared" si="43"/>
        <v>33687.360000000001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3011.288774390463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03"/>
      <c r="S93" s="46">
        <v>0.76666666666666672</v>
      </c>
      <c r="T93" s="47">
        <v>0.78758101851851858</v>
      </c>
      <c r="U93" s="110">
        <v>5</v>
      </c>
      <c r="V93" s="111">
        <v>30.126635735346671</v>
      </c>
      <c r="W93" s="112"/>
      <c r="X93" s="115"/>
      <c r="Y93" s="294"/>
      <c r="Z93" s="295"/>
      <c r="AA93" s="116">
        <f t="shared" si="41"/>
        <v>-288.711225609537</v>
      </c>
      <c r="AB93" s="109">
        <f t="shared" si="42"/>
        <v>0.91251174981529182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4947</v>
      </c>
      <c r="G94" s="102">
        <f t="shared" si="43"/>
        <v>88501.83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3011.2380772177348</v>
      </c>
      <c r="N94" s="105">
        <f t="shared" si="37"/>
        <v>752.80951930443371</v>
      </c>
      <c r="O94" s="107">
        <f t="shared" si="38"/>
        <v>0</v>
      </c>
      <c r="P94" s="108">
        <f t="shared" si="39"/>
        <v>-72.190480695566293</v>
      </c>
      <c r="Q94" s="109">
        <f t="shared" si="40"/>
        <v>0.91249638703567726</v>
      </c>
      <c r="R94" s="303"/>
      <c r="S94" s="46">
        <v>0.79166666666666674</v>
      </c>
      <c r="T94" s="47">
        <v>0.86011574074074082</v>
      </c>
      <c r="U94" s="110">
        <v>5.8833333333333471</v>
      </c>
      <c r="V94" s="111">
        <v>98.570751428013949</v>
      </c>
      <c r="W94" s="112"/>
      <c r="X94" s="115"/>
      <c r="Y94" s="294"/>
      <c r="Z94" s="295"/>
      <c r="AA94" s="116">
        <f t="shared" si="41"/>
        <v>-288.76192278226517</v>
      </c>
      <c r="AB94" s="109">
        <f t="shared" si="42"/>
        <v>0.91249638703567726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2847.6397987470432</v>
      </c>
      <c r="N106" s="137">
        <f t="shared" ref="N106:N113" si="48">M106/L106</f>
        <v>647.19086335160068</v>
      </c>
      <c r="O106" s="138">
        <f t="shared" ref="O106:O113" si="49">L106-I106</f>
        <v>0</v>
      </c>
      <c r="P106" s="139">
        <f t="shared" ref="P106:P113" si="50">N106-K106</f>
        <v>-61.900045739308325</v>
      </c>
      <c r="Q106" s="140">
        <f t="shared" ref="Q106:Q113" si="51">N106/K106</f>
        <v>0.91270506370097548</v>
      </c>
      <c r="R106" s="304"/>
      <c r="S106" s="141">
        <v>0.70833333333333337</v>
      </c>
      <c r="T106" s="142">
        <v>0.86011574074074082</v>
      </c>
      <c r="U106" s="143"/>
      <c r="V106" s="165"/>
      <c r="W106" s="98"/>
      <c r="X106" s="68"/>
      <c r="Y106" s="290"/>
      <c r="Z106" s="291"/>
      <c r="AA106" s="167">
        <f t="shared" ref="AA106:AA113" si="52">M106-J106</f>
        <v>-272.36020125295681</v>
      </c>
      <c r="AB106" s="140">
        <f t="shared" ref="AB106:AB113" si="53">M106/J106</f>
        <v>0.91270506370097537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598</v>
      </c>
      <c r="G107" s="147">
        <f t="shared" ref="G107:G113" si="54">E107*F107</f>
        <v>10871.64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2740.6541168696367</v>
      </c>
      <c r="N107" s="151">
        <f t="shared" si="48"/>
        <v>913.55137228987894</v>
      </c>
      <c r="O107" s="153">
        <f t="shared" si="49"/>
        <v>0</v>
      </c>
      <c r="P107" s="154">
        <f t="shared" si="50"/>
        <v>-86.448627710121059</v>
      </c>
      <c r="Q107" s="155">
        <f t="shared" si="51"/>
        <v>0.91355137228987893</v>
      </c>
      <c r="R107" s="302">
        <f>Q123</f>
        <v>0.90407009424381912</v>
      </c>
      <c r="S107" s="156">
        <v>0.73194444444444451</v>
      </c>
      <c r="T107" s="157">
        <v>0.74103009259259267</v>
      </c>
      <c r="U107" s="158"/>
      <c r="V107" s="159">
        <v>13.091765129772005</v>
      </c>
      <c r="W107" s="160"/>
      <c r="X107" s="161"/>
      <c r="Y107" s="305"/>
      <c r="Z107" s="306"/>
      <c r="AA107" s="114">
        <f t="shared" si="52"/>
        <v>-259.34588313036329</v>
      </c>
      <c r="AB107" s="155">
        <f t="shared" si="53"/>
        <v>0.91355137228987893</v>
      </c>
      <c r="AC107" s="307">
        <f>AB123</f>
        <v>0.90407009424381912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1186</v>
      </c>
      <c r="G108" s="102">
        <f t="shared" si="54"/>
        <v>21561.48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3218.6846169944897</v>
      </c>
      <c r="N108" s="105">
        <f t="shared" si="48"/>
        <v>1072.8948723314966</v>
      </c>
      <c r="O108" s="107">
        <f t="shared" si="49"/>
        <v>0</v>
      </c>
      <c r="P108" s="108">
        <f t="shared" si="50"/>
        <v>-127.10512766850343</v>
      </c>
      <c r="Q108" s="109">
        <f t="shared" si="51"/>
        <v>0.89407906027624717</v>
      </c>
      <c r="R108" s="303"/>
      <c r="S108" s="46">
        <v>0.75138888888888888</v>
      </c>
      <c r="T108" s="47">
        <v>0.76673611111111106</v>
      </c>
      <c r="U108" s="110">
        <v>14.916666666666547</v>
      </c>
      <c r="V108" s="111">
        <v>22.108410256872901</v>
      </c>
      <c r="W108" s="112"/>
      <c r="X108" s="115"/>
      <c r="Y108" s="294"/>
      <c r="Z108" s="295"/>
      <c r="AA108" s="116">
        <f t="shared" si="52"/>
        <v>-381.31538300551028</v>
      </c>
      <c r="AB108" s="109">
        <f t="shared" si="53"/>
        <v>0.89407906027624717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2020</v>
      </c>
      <c r="G109" s="102">
        <f t="shared" si="54"/>
        <v>28340.6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2740.0401003867814</v>
      </c>
      <c r="N109" s="105">
        <f t="shared" si="48"/>
        <v>913.34670012892718</v>
      </c>
      <c r="O109" s="107">
        <f t="shared" si="49"/>
        <v>0</v>
      </c>
      <c r="P109" s="108">
        <f t="shared" si="50"/>
        <v>-86.653299871072818</v>
      </c>
      <c r="Q109" s="109">
        <f t="shared" si="51"/>
        <v>0.91334670012892716</v>
      </c>
      <c r="R109" s="303"/>
      <c r="S109" s="46">
        <v>0.77708333333333324</v>
      </c>
      <c r="T109" s="47">
        <v>0.80778935185185174</v>
      </c>
      <c r="U109" s="110">
        <v>14.899999999999931</v>
      </c>
      <c r="V109" s="111">
        <v>44.232929285557361</v>
      </c>
      <c r="W109" s="112"/>
      <c r="X109" s="115"/>
      <c r="Y109" s="294"/>
      <c r="Z109" s="295"/>
      <c r="AA109" s="116">
        <f t="shared" si="52"/>
        <v>-259.95989961321857</v>
      </c>
      <c r="AB109" s="109">
        <f t="shared" si="53"/>
        <v>0.91334670012892716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2467</v>
      </c>
      <c r="G110" s="102">
        <f t="shared" si="54"/>
        <v>35228.76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3217.7603308296866</v>
      </c>
      <c r="N110" s="105">
        <f t="shared" si="48"/>
        <v>1072.5867769432289</v>
      </c>
      <c r="O110" s="107">
        <f t="shared" si="49"/>
        <v>0</v>
      </c>
      <c r="P110" s="108">
        <f t="shared" si="50"/>
        <v>-127.41322305677113</v>
      </c>
      <c r="Q110" s="109">
        <f t="shared" si="51"/>
        <v>0.89382231411935742</v>
      </c>
      <c r="R110" s="303"/>
      <c r="S110" s="46">
        <v>0.81805555555555542</v>
      </c>
      <c r="T110" s="47">
        <v>0.84999999999999987</v>
      </c>
      <c r="U110" s="110">
        <v>14.783333333333299</v>
      </c>
      <c r="V110" s="111">
        <v>46.000940027075799</v>
      </c>
      <c r="W110" s="112"/>
      <c r="X110" s="115"/>
      <c r="Y110" s="294"/>
      <c r="Z110" s="295"/>
      <c r="AA110" s="116">
        <f t="shared" si="52"/>
        <v>-382.23966917031339</v>
      </c>
      <c r="AB110" s="109">
        <f t="shared" si="53"/>
        <v>0.89382231411935742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1343</v>
      </c>
      <c r="G111" s="102">
        <f t="shared" si="54"/>
        <v>24415.739999999998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2740.6541168696372</v>
      </c>
      <c r="N111" s="105">
        <f t="shared" si="48"/>
        <v>913.55137228987905</v>
      </c>
      <c r="O111" s="107">
        <f t="shared" si="49"/>
        <v>0</v>
      </c>
      <c r="P111" s="108">
        <f t="shared" si="50"/>
        <v>-86.448627710120945</v>
      </c>
      <c r="Q111" s="109">
        <f t="shared" si="51"/>
        <v>0.91355137228987904</v>
      </c>
      <c r="R111" s="303"/>
      <c r="S111" s="46">
        <v>0.8604166666666665</v>
      </c>
      <c r="T111" s="47">
        <v>0.88083333333333313</v>
      </c>
      <c r="U111" s="110">
        <v>14.999999999999947</v>
      </c>
      <c r="V111" s="111">
        <v>29.401740082414385</v>
      </c>
      <c r="W111" s="112"/>
      <c r="X111" s="115"/>
      <c r="Y111" s="294"/>
      <c r="Z111" s="295"/>
      <c r="AA111" s="116">
        <f t="shared" si="52"/>
        <v>-259.34588313036284</v>
      </c>
      <c r="AB111" s="109">
        <f t="shared" si="53"/>
        <v>0.91355137228987904</v>
      </c>
      <c r="AC111" s="308"/>
    </row>
    <row r="112" spans="1:29" ht="15.75" customHeight="1">
      <c r="A112" s="311"/>
      <c r="B112" s="99" t="s">
        <v>118</v>
      </c>
      <c r="C112" s="292" t="s">
        <v>141</v>
      </c>
      <c r="D112" s="293"/>
      <c r="E112" s="100">
        <v>14.03</v>
      </c>
      <c r="F112" s="101">
        <v>5175</v>
      </c>
      <c r="G112" s="120">
        <f t="shared" si="54"/>
        <v>72605.25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2740.0401003867814</v>
      </c>
      <c r="N112" s="105">
        <f t="shared" si="48"/>
        <v>913.34670012892718</v>
      </c>
      <c r="O112" s="107">
        <f t="shared" si="49"/>
        <v>0</v>
      </c>
      <c r="P112" s="108">
        <f t="shared" si="50"/>
        <v>-86.653299871072818</v>
      </c>
      <c r="Q112" s="109">
        <f t="shared" si="51"/>
        <v>0.91334670012892716</v>
      </c>
      <c r="R112" s="303"/>
      <c r="S112" s="46">
        <v>0.89097222222222205</v>
      </c>
      <c r="T112" s="119">
        <v>0.96966435185185174</v>
      </c>
      <c r="U112" s="110">
        <v>14.600000000000044</v>
      </c>
      <c r="V112" s="111">
        <v>113.31950943205908</v>
      </c>
      <c r="W112" s="112"/>
      <c r="X112" s="115"/>
      <c r="Y112" s="294"/>
      <c r="Z112" s="295"/>
      <c r="AA112" s="116">
        <f t="shared" si="52"/>
        <v>-259.95989961321857</v>
      </c>
      <c r="AB112" s="109">
        <f t="shared" si="53"/>
        <v>0.91334670012892716</v>
      </c>
      <c r="AC112" s="308"/>
    </row>
    <row r="113" spans="1:29" ht="15.75" customHeight="1">
      <c r="A113" s="311"/>
      <c r="B113" s="99" t="s">
        <v>118</v>
      </c>
      <c r="C113" s="292" t="s">
        <v>143</v>
      </c>
      <c r="D113" s="293"/>
      <c r="E113" s="100">
        <v>14.28</v>
      </c>
      <c r="F113" s="101">
        <v>6796</v>
      </c>
      <c r="G113" s="120">
        <f t="shared" si="54"/>
        <v>97046.87999999999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3214.9647664220633</v>
      </c>
      <c r="N113" s="105">
        <f t="shared" si="48"/>
        <v>1071.6549221406879</v>
      </c>
      <c r="O113" s="122">
        <f t="shared" si="49"/>
        <v>0</v>
      </c>
      <c r="P113" s="123">
        <f t="shared" si="50"/>
        <v>-128.34507785931214</v>
      </c>
      <c r="Q113" s="124">
        <f t="shared" si="51"/>
        <v>0.89304576845057326</v>
      </c>
      <c r="R113" s="303"/>
      <c r="S113" s="46">
        <v>0.97986111111111096</v>
      </c>
      <c r="T113" s="119">
        <v>1.0679282407407407</v>
      </c>
      <c r="U113" s="110">
        <v>14.683333333333284</v>
      </c>
      <c r="V113" s="111">
        <v>126.83187208107304</v>
      </c>
      <c r="W113" s="112"/>
      <c r="X113" s="115"/>
      <c r="Y113" s="294"/>
      <c r="Z113" s="295"/>
      <c r="AA113" s="116">
        <f t="shared" si="52"/>
        <v>-385.03523357793665</v>
      </c>
      <c r="AB113" s="109">
        <f t="shared" si="53"/>
        <v>0.89304576845057315</v>
      </c>
      <c r="AC113" s="308"/>
    </row>
    <row r="114" spans="1:29" ht="15.75" customHeight="1">
      <c r="A114" s="311"/>
      <c r="B114" s="99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46"/>
      <c r="T114" s="119"/>
      <c r="U114" s="110"/>
      <c r="V114" s="111"/>
      <c r="W114" s="112"/>
      <c r="X114" s="115"/>
      <c r="Y114" s="294"/>
      <c r="Z114" s="295"/>
      <c r="AA114" s="116"/>
      <c r="AB114" s="109"/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2944.6854498227253</v>
      </c>
      <c r="N123" s="137">
        <f t="shared" ref="N123:N135" si="59">M123/L123</f>
        <v>981.56181660757511</v>
      </c>
      <c r="O123" s="138">
        <f t="shared" ref="O123:O135" si="60">L123-I123</f>
        <v>0</v>
      </c>
      <c r="P123" s="139">
        <f t="shared" ref="P123:P135" si="61">N123-K123</f>
        <v>-104.15246910671067</v>
      </c>
      <c r="Q123" s="140">
        <f t="shared" ref="Q123:Q135" si="62">N123/K123</f>
        <v>0.90407009424381912</v>
      </c>
      <c r="R123" s="304"/>
      <c r="S123" s="141">
        <v>0.73194444444444451</v>
      </c>
      <c r="T123" s="142">
        <v>1.0679282407407407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-312.45740732013201</v>
      </c>
      <c r="AB123" s="140">
        <f t="shared" ref="AB123:AB135" si="64">M123/J123</f>
        <v>0.90407009424381912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429</v>
      </c>
      <c r="G124" s="147">
        <f t="shared" ref="G124:G135" si="65">E124*F124</f>
        <v>10737.87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3215.6287436999587</v>
      </c>
      <c r="N124" s="151">
        <f t="shared" si="59"/>
        <v>643.12574873999176</v>
      </c>
      <c r="O124" s="153">
        <f t="shared" si="60"/>
        <v>0</v>
      </c>
      <c r="P124" s="154">
        <f t="shared" si="61"/>
        <v>-76.874251260008236</v>
      </c>
      <c r="Q124" s="155">
        <f t="shared" si="62"/>
        <v>0.89323020658332186</v>
      </c>
      <c r="R124" s="302">
        <f>Q140</f>
        <v>0.89323779381702584</v>
      </c>
      <c r="S124" s="156">
        <v>0.73749999999999993</v>
      </c>
      <c r="T124" s="157">
        <v>0.74305555555555547</v>
      </c>
      <c r="U124" s="158"/>
      <c r="V124" s="159">
        <v>8.0046554038396565</v>
      </c>
      <c r="W124" s="157"/>
      <c r="X124" s="168"/>
      <c r="Y124" s="305"/>
      <c r="Z124" s="306"/>
      <c r="AA124" s="170">
        <f t="shared" si="63"/>
        <v>-384.3712563000413</v>
      </c>
      <c r="AB124" s="155">
        <f t="shared" si="64"/>
        <v>0.89323020658332186</v>
      </c>
      <c r="AC124" s="307">
        <f>AB140</f>
        <v>0.89323779381702584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410</v>
      </c>
      <c r="G125" s="102">
        <f t="shared" si="65"/>
        <v>6847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0.7534722222222221</v>
      </c>
      <c r="T125" s="47">
        <v>0.758773148148148</v>
      </c>
      <c r="U125" s="110">
        <v>14.999999999999947</v>
      </c>
      <c r="V125" s="111">
        <v>7.6453457486110503</v>
      </c>
      <c r="W125" s="112"/>
      <c r="X125" s="13"/>
      <c r="Y125" s="294"/>
      <c r="Z125" s="295"/>
      <c r="AA125" s="171">
        <f t="shared" si="63"/>
        <v>-382.35611457217055</v>
      </c>
      <c r="AB125" s="109">
        <f t="shared" si="64"/>
        <v>0.89378996817439704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637</v>
      </c>
      <c r="G126" s="102">
        <f t="shared" si="65"/>
        <v>19110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3213.480030983033</v>
      </c>
      <c r="N126" s="105">
        <f t="shared" si="59"/>
        <v>803.37000774575824</v>
      </c>
      <c r="O126" s="107">
        <f t="shared" si="60"/>
        <v>0</v>
      </c>
      <c r="P126" s="108">
        <f t="shared" si="61"/>
        <v>-96.629992254241756</v>
      </c>
      <c r="Q126" s="109">
        <f t="shared" si="62"/>
        <v>0.89263334193973143</v>
      </c>
      <c r="R126" s="303"/>
      <c r="S126" s="46">
        <v>0.76874999999999982</v>
      </c>
      <c r="T126" s="47">
        <v>0.77700231481481463</v>
      </c>
      <c r="U126" s="110">
        <v>15</v>
      </c>
      <c r="V126" s="111">
        <v>11.893647893093691</v>
      </c>
      <c r="W126" s="112"/>
      <c r="X126" s="13"/>
      <c r="Y126" s="294"/>
      <c r="Z126" s="295"/>
      <c r="AA126" s="171">
        <f t="shared" si="63"/>
        <v>-386.51996901696702</v>
      </c>
      <c r="AB126" s="109">
        <f t="shared" si="64"/>
        <v>0.89263334193973143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648</v>
      </c>
      <c r="G127" s="102">
        <f t="shared" si="65"/>
        <v>16083.36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3215.9131506730569</v>
      </c>
      <c r="N127" s="105">
        <f t="shared" si="59"/>
        <v>643.18263013461137</v>
      </c>
      <c r="O127" s="107">
        <f t="shared" si="60"/>
        <v>0</v>
      </c>
      <c r="P127" s="108">
        <f t="shared" si="61"/>
        <v>-76.817369865388628</v>
      </c>
      <c r="Q127" s="109">
        <f t="shared" si="62"/>
        <v>0.89330920852029361</v>
      </c>
      <c r="R127" s="303"/>
      <c r="S127" s="46">
        <v>0.78680555555555531</v>
      </c>
      <c r="T127" s="47">
        <v>0.79519675925925903</v>
      </c>
      <c r="U127" s="110">
        <v>15</v>
      </c>
      <c r="V127" s="111">
        <v>12.089878730668714</v>
      </c>
      <c r="W127" s="112"/>
      <c r="X127" s="13"/>
      <c r="Y127" s="294"/>
      <c r="Z127" s="295"/>
      <c r="AA127" s="171">
        <f t="shared" si="63"/>
        <v>-384.08684932694314</v>
      </c>
      <c r="AB127" s="109">
        <f t="shared" si="64"/>
        <v>0.89330920852029361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923</v>
      </c>
      <c r="G128" s="102">
        <f t="shared" si="65"/>
        <v>16780.14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3215.0034114390855</v>
      </c>
      <c r="N128" s="105">
        <f t="shared" si="59"/>
        <v>1071.6678038130285</v>
      </c>
      <c r="O128" s="107">
        <f t="shared" si="60"/>
        <v>0</v>
      </c>
      <c r="P128" s="108">
        <f t="shared" si="61"/>
        <v>-128.33219618697149</v>
      </c>
      <c r="Q128" s="109">
        <f t="shared" si="62"/>
        <v>0.89305650317752372</v>
      </c>
      <c r="R128" s="303"/>
      <c r="S128" s="46">
        <v>0.80555555555555525</v>
      </c>
      <c r="T128" s="47">
        <v>0.81751157407407371</v>
      </c>
      <c r="U128" s="110">
        <v>14.916666666666547</v>
      </c>
      <c r="V128" s="111">
        <v>17.225487165256553</v>
      </c>
      <c r="W128" s="112"/>
      <c r="X128" s="115"/>
      <c r="Y128" s="294"/>
      <c r="Z128" s="295"/>
      <c r="AA128" s="171">
        <f t="shared" si="63"/>
        <v>-384.99658856091446</v>
      </c>
      <c r="AB128" s="109">
        <f t="shared" si="64"/>
        <v>0.89305650317752372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2029</v>
      </c>
      <c r="G129" s="120">
        <f t="shared" si="65"/>
        <v>33803.14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03"/>
      <c r="S129" s="46">
        <v>0.82777777777777739</v>
      </c>
      <c r="T129" s="119">
        <v>0.85406249999999961</v>
      </c>
      <c r="U129" s="110">
        <v>14.783333333333299</v>
      </c>
      <c r="V129" s="111">
        <v>37.858858310914052</v>
      </c>
      <c r="W129" s="112"/>
      <c r="X129" s="49"/>
      <c r="Y129" s="294"/>
      <c r="Z129" s="295"/>
      <c r="AA129" s="171">
        <f t="shared" si="63"/>
        <v>-384.37212764801006</v>
      </c>
      <c r="AB129" s="109">
        <f t="shared" si="64"/>
        <v>0.89322996454221948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962</v>
      </c>
      <c r="G130" s="120">
        <f t="shared" si="65"/>
        <v>24078.86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3215.6287436999592</v>
      </c>
      <c r="N130" s="105">
        <f t="shared" si="59"/>
        <v>643.12574873999188</v>
      </c>
      <c r="O130" s="122">
        <f t="shared" si="60"/>
        <v>0</v>
      </c>
      <c r="P130" s="123">
        <f t="shared" si="61"/>
        <v>-76.874251260008123</v>
      </c>
      <c r="Q130" s="124">
        <f t="shared" si="62"/>
        <v>0.89323020658332208</v>
      </c>
      <c r="R130" s="303"/>
      <c r="S130" s="46">
        <v>0.86388888888888848</v>
      </c>
      <c r="T130" s="119">
        <v>0.87634259259259217</v>
      </c>
      <c r="U130" s="110">
        <v>15</v>
      </c>
      <c r="V130" s="111">
        <v>17.949833329822258</v>
      </c>
      <c r="W130" s="112"/>
      <c r="X130" s="115"/>
      <c r="Y130" s="294"/>
      <c r="Z130" s="295"/>
      <c r="AA130" s="171">
        <f t="shared" si="63"/>
        <v>-384.37125630004084</v>
      </c>
      <c r="AB130" s="109">
        <f t="shared" si="64"/>
        <v>0.89323020658332197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921</v>
      </c>
      <c r="G131" s="120">
        <f t="shared" si="65"/>
        <v>15380.699999999999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03"/>
      <c r="S131" s="46">
        <v>0.88611111111111063</v>
      </c>
      <c r="T131" s="119">
        <v>0.89803240740740697</v>
      </c>
      <c r="U131" s="110">
        <v>15</v>
      </c>
      <c r="V131" s="111">
        <v>17.174057157245798</v>
      </c>
      <c r="W131" s="112"/>
      <c r="X131" s="115"/>
      <c r="Y131" s="294"/>
      <c r="Z131" s="295"/>
      <c r="AA131" s="171">
        <f t="shared" si="63"/>
        <v>-382.35611457217055</v>
      </c>
      <c r="AB131" s="109">
        <f t="shared" si="64"/>
        <v>0.89378996817439704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1608</v>
      </c>
      <c r="G132" s="120">
        <f t="shared" si="65"/>
        <v>48240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3213.4800309830325</v>
      </c>
      <c r="N132" s="105">
        <f t="shared" si="59"/>
        <v>803.37000774575813</v>
      </c>
      <c r="O132" s="122">
        <f t="shared" si="60"/>
        <v>0</v>
      </c>
      <c r="P132" s="123">
        <f t="shared" si="61"/>
        <v>-96.62999225424187</v>
      </c>
      <c r="Q132" s="124">
        <f t="shared" si="62"/>
        <v>0.89263334193973121</v>
      </c>
      <c r="R132" s="303"/>
      <c r="S132" s="46">
        <v>0.90833333333333277</v>
      </c>
      <c r="T132" s="119">
        <v>0.92917824074074018</v>
      </c>
      <c r="U132" s="110">
        <v>14.833333333333147</v>
      </c>
      <c r="V132" s="111">
        <v>30.023525607683922</v>
      </c>
      <c r="W132" s="125"/>
      <c r="X132" s="126"/>
      <c r="Y132" s="294"/>
      <c r="Z132" s="295"/>
      <c r="AA132" s="171">
        <f t="shared" si="63"/>
        <v>-386.51996901696748</v>
      </c>
      <c r="AB132" s="109">
        <f t="shared" si="64"/>
        <v>0.89263334193973121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1489</v>
      </c>
      <c r="G133" s="120">
        <f t="shared" si="65"/>
        <v>36956.980000000003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3215.9131506730569</v>
      </c>
      <c r="N133" s="105">
        <f t="shared" si="59"/>
        <v>643.18263013461137</v>
      </c>
      <c r="O133" s="122">
        <f t="shared" si="60"/>
        <v>0</v>
      </c>
      <c r="P133" s="123">
        <f t="shared" si="61"/>
        <v>-76.817369865388628</v>
      </c>
      <c r="Q133" s="124">
        <f t="shared" si="62"/>
        <v>0.89330920852029361</v>
      </c>
      <c r="R133" s="303"/>
      <c r="S133" s="46">
        <v>0.93958333333333277</v>
      </c>
      <c r="T133" s="119">
        <v>0.95886574074074016</v>
      </c>
      <c r="U133" s="110">
        <v>14.983333333333331</v>
      </c>
      <c r="V133" s="111">
        <v>27.780600972169314</v>
      </c>
      <c r="W133" s="125"/>
      <c r="X133" s="126"/>
      <c r="Y133" s="294"/>
      <c r="Z133" s="295"/>
      <c r="AA133" s="171">
        <f t="shared" si="63"/>
        <v>-384.08684932694314</v>
      </c>
      <c r="AB133" s="109">
        <f t="shared" si="64"/>
        <v>0.89330920852029361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2369</v>
      </c>
      <c r="G134" s="120">
        <f t="shared" si="65"/>
        <v>43068.42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3215.0034114390851</v>
      </c>
      <c r="N134" s="105">
        <f t="shared" si="59"/>
        <v>1071.6678038130283</v>
      </c>
      <c r="O134" s="122">
        <f t="shared" si="60"/>
        <v>0</v>
      </c>
      <c r="P134" s="123">
        <f t="shared" si="61"/>
        <v>-128.33219618697171</v>
      </c>
      <c r="Q134" s="124">
        <f t="shared" si="62"/>
        <v>0.89305650317752361</v>
      </c>
      <c r="R134" s="303"/>
      <c r="S134" s="46">
        <v>0.96874999999999944</v>
      </c>
      <c r="T134" s="119">
        <v>0.99944444444444391</v>
      </c>
      <c r="U134" s="110">
        <v>15</v>
      </c>
      <c r="V134" s="111">
        <v>44.211461640837243</v>
      </c>
      <c r="W134" s="125"/>
      <c r="X134" s="126"/>
      <c r="Y134" s="294"/>
      <c r="Z134" s="295"/>
      <c r="AA134" s="171">
        <f t="shared" si="63"/>
        <v>-384.99658856091492</v>
      </c>
      <c r="AB134" s="109">
        <f t="shared" si="64"/>
        <v>0.89305650317752361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5394</v>
      </c>
      <c r="G135" s="120">
        <f t="shared" si="65"/>
        <v>89864.04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3216.9063760975996</v>
      </c>
      <c r="N135" s="105">
        <f t="shared" si="59"/>
        <v>643.38127521951992</v>
      </c>
      <c r="O135" s="122">
        <f t="shared" si="60"/>
        <v>0</v>
      </c>
      <c r="P135" s="123">
        <f t="shared" si="61"/>
        <v>-76.618724780480079</v>
      </c>
      <c r="Q135" s="124">
        <f t="shared" si="62"/>
        <v>0.89358510447155548</v>
      </c>
      <c r="R135" s="303"/>
      <c r="S135" s="46">
        <v>1.0097222222222217</v>
      </c>
      <c r="T135" s="119">
        <v>1.0795833333333329</v>
      </c>
      <c r="U135" s="110">
        <v>14.800000000000075</v>
      </c>
      <c r="V135" s="111">
        <v>100.60597423808299</v>
      </c>
      <c r="W135" s="125"/>
      <c r="X135" s="126"/>
      <c r="Y135" s="294"/>
      <c r="Z135" s="295"/>
      <c r="AA135" s="171">
        <f t="shared" si="63"/>
        <v>-383.0936239024004</v>
      </c>
      <c r="AB135" s="109">
        <f t="shared" si="64"/>
        <v>0.89358510447155548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3215.6560577412929</v>
      </c>
      <c r="N140" s="137">
        <f>M140/L140</f>
        <v>771.75745385791026</v>
      </c>
      <c r="O140" s="138">
        <f>L140-I140</f>
        <v>0</v>
      </c>
      <c r="P140" s="139">
        <f>N140-K140</f>
        <v>-92.242546142089623</v>
      </c>
      <c r="Q140" s="140">
        <f>N140/K140</f>
        <v>0.89323779381702584</v>
      </c>
      <c r="R140" s="304"/>
      <c r="S140" s="141">
        <v>0.73749999999999993</v>
      </c>
      <c r="T140" s="142">
        <v>1.0795833333333329</v>
      </c>
      <c r="U140" s="143"/>
      <c r="V140" s="165"/>
      <c r="W140" s="166"/>
      <c r="X140" s="137"/>
      <c r="Y140" s="290"/>
      <c r="Z140" s="291"/>
      <c r="AA140" s="173">
        <f>M140-J140</f>
        <v>-384.3439422587071</v>
      </c>
      <c r="AB140" s="140">
        <f>M140/J140</f>
        <v>0.89323779381702584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FE04093C-321A-498E-B28C-82D6F86B70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84BD-8992-4686-A617-F6FE1E1CB78A}">
  <sheetPr>
    <tabColor theme="9" tint="0.59999389629810485"/>
    <pageSetUpPr fitToPage="1"/>
  </sheetPr>
  <dimension ref="A1:AG154"/>
  <sheetViews>
    <sheetView topLeftCell="E1" zoomScale="85" zoomScaleNormal="85" workbookViewId="0">
      <pane ySplit="4" topLeftCell="A5" activePane="bottomLeft" state="frozen"/>
      <selection activeCell="M41" sqref="M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87847</v>
      </c>
      <c r="E1" s="87" t="s">
        <v>3</v>
      </c>
      <c r="F1" s="88">
        <f>SUM(G5:G140)</f>
        <v>3796022.9100000006</v>
      </c>
      <c r="G1" s="89" t="s">
        <v>84</v>
      </c>
      <c r="H1" s="90">
        <f>L21+L38+L55+L72+L89+L106+L123+L140</f>
        <v>135.93333333333334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46240</v>
      </c>
      <c r="B2" s="348"/>
      <c r="C2" s="91" t="s">
        <v>40</v>
      </c>
      <c r="D2" s="92">
        <f>AVERAGE(N21,N38,N55,N72,N89,N106,N123,N140)</f>
        <v>201.83136310026669</v>
      </c>
      <c r="E2" s="92" t="s">
        <v>91</v>
      </c>
      <c r="F2" s="93">
        <f>F1/D1</f>
        <v>43.211753503249973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3846</v>
      </c>
      <c r="G5" s="147">
        <f t="shared" ref="G5:G8" si="0">E5*F5</f>
        <v>75766.2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02">
        <f>Q21</f>
        <v>0.90158528948705796</v>
      </c>
      <c r="S5" s="156">
        <v>0.20833333333333334</v>
      </c>
      <c r="T5" s="157">
        <v>0.35633101851851856</v>
      </c>
      <c r="U5" s="158"/>
      <c r="V5" s="159">
        <v>213.12846043491282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-117.27271182315098</v>
      </c>
      <c r="AF5" s="131">
        <f>M5/J5</f>
        <v>0.90227274014737413</v>
      </c>
      <c r="AG5" s="381">
        <f>AF21</f>
        <v>0.90158528948705807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3709</v>
      </c>
      <c r="G6" s="102">
        <f t="shared" si="0"/>
        <v>209298.87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1803.7548219448354</v>
      </c>
      <c r="N6" s="105">
        <f>M6/L6</f>
        <v>75.156450914368136</v>
      </c>
      <c r="O6" s="107">
        <f>L6-I6</f>
        <v>0</v>
      </c>
      <c r="P6" s="108">
        <f>N6-K6</f>
        <v>-8.1768824189651923</v>
      </c>
      <c r="Q6" s="109">
        <f>N6/K6</f>
        <v>0.90187741097241769</v>
      </c>
      <c r="R6" s="303"/>
      <c r="S6" s="46">
        <v>0.35972222222222222</v>
      </c>
      <c r="T6" s="47">
        <v>0.44539351851851849</v>
      </c>
      <c r="U6" s="110">
        <v>4.8833333333332707</v>
      </c>
      <c r="V6" s="111">
        <v>123.37596955669066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-196.24517805516462</v>
      </c>
      <c r="AF6" s="109">
        <f>M6/J6</f>
        <v>0.90187741097241769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912</v>
      </c>
      <c r="G7" s="102">
        <f t="shared" si="0"/>
        <v>70543.199999999997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1802.0216040393498</v>
      </c>
      <c r="N7" s="105">
        <f>M7/L7</f>
        <v>72.080864161573984</v>
      </c>
      <c r="O7" s="107">
        <f>L7-I7</f>
        <v>0</v>
      </c>
      <c r="P7" s="108">
        <f>N7-K7</f>
        <v>-7.9191358384260155</v>
      </c>
      <c r="Q7" s="109">
        <f>N7/K7</f>
        <v>0.90101080201967476</v>
      </c>
      <c r="R7" s="303"/>
      <c r="S7" s="46">
        <v>0.44930555555555551</v>
      </c>
      <c r="T7" s="47">
        <v>0.47038194444444442</v>
      </c>
      <c r="U7" s="110">
        <v>5.633333333333308</v>
      </c>
      <c r="V7" s="111">
        <v>30.365895657045137</v>
      </c>
      <c r="W7" s="112">
        <v>0.47038194444444442</v>
      </c>
      <c r="X7" s="115">
        <v>0.50972222222222219</v>
      </c>
      <c r="Y7" s="12"/>
      <c r="Z7" s="197"/>
      <c r="AA7" s="294"/>
      <c r="AB7" s="295"/>
      <c r="AC7" s="12">
        <v>2</v>
      </c>
      <c r="AD7" s="197"/>
      <c r="AE7" s="116">
        <f>M7-J7</f>
        <v>-197.97839596065023</v>
      </c>
      <c r="AF7" s="109">
        <f>M7/J7</f>
        <v>0.90101080201967487</v>
      </c>
      <c r="AG7" s="375"/>
    </row>
    <row r="8" spans="1:33" ht="15.75" customHeight="1">
      <c r="A8" s="311"/>
      <c r="B8" s="99" t="s">
        <v>173</v>
      </c>
      <c r="C8" s="377" t="s">
        <v>176</v>
      </c>
      <c r="D8" s="377"/>
      <c r="E8" s="100">
        <v>59.52</v>
      </c>
      <c r="F8" s="101">
        <v>3741</v>
      </c>
      <c r="G8" s="102">
        <f t="shared" si="0"/>
        <v>222664.32000000001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03"/>
      <c r="S8" s="46">
        <v>0.50972222222222219</v>
      </c>
      <c r="T8" s="47">
        <v>0.59616898148148145</v>
      </c>
      <c r="U8" s="110">
        <v>56.649999999999984</v>
      </c>
      <c r="V8" s="111">
        <v>124.49870149776223</v>
      </c>
      <c r="W8" s="112"/>
      <c r="X8" s="115"/>
      <c r="Y8" s="12"/>
      <c r="Z8" s="197"/>
      <c r="AA8" s="294"/>
      <c r="AB8" s="295"/>
      <c r="AC8" s="12">
        <v>3</v>
      </c>
      <c r="AD8" s="197"/>
      <c r="AE8" s="116">
        <f>M8-J8</f>
        <v>-197.08962985421567</v>
      </c>
      <c r="AF8" s="109">
        <f>M8/J8</f>
        <v>0.90145518507289213</v>
      </c>
      <c r="AG8" s="375"/>
    </row>
    <row r="9" spans="1:33" ht="15.75" customHeight="1">
      <c r="A9" s="311"/>
      <c r="B9" s="99"/>
      <c r="C9" s="377"/>
      <c r="D9" s="377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03"/>
      <c r="S9" s="46"/>
      <c r="T9" s="47"/>
      <c r="U9" s="110"/>
      <c r="V9" s="111"/>
      <c r="W9" s="112"/>
      <c r="X9" s="115"/>
      <c r="Y9" s="12"/>
      <c r="Z9" s="197"/>
      <c r="AA9" s="294"/>
      <c r="AB9" s="295"/>
      <c r="AC9" s="12"/>
      <c r="AD9" s="197"/>
      <c r="AE9" s="116"/>
      <c r="AF9" s="109"/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1622.8535210767045</v>
      </c>
      <c r="N21" s="137">
        <f t="shared" ref="N21:N28" si="5">M21/L21</f>
        <v>75.481559119846722</v>
      </c>
      <c r="O21" s="138">
        <f t="shared" ref="O21:O28" si="6">L21-I21</f>
        <v>0</v>
      </c>
      <c r="P21" s="139">
        <f t="shared" ref="P21:P28" si="7">N21-K21</f>
        <v>-8.2393711127114244</v>
      </c>
      <c r="Q21" s="140">
        <f t="shared" ref="Q21:Q28" si="8">N21/K21</f>
        <v>0.90158528948705796</v>
      </c>
      <c r="R21" s="304"/>
      <c r="S21" s="141">
        <v>0.20833333333333334</v>
      </c>
      <c r="T21" s="142">
        <v>0.59616898148148145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14</v>
      </c>
      <c r="AD21" s="179">
        <f>SUM(AD5:AD20)</f>
        <v>0</v>
      </c>
      <c r="AE21" s="167">
        <f t="shared" ref="AE21:AE28" si="9">M21-J21</f>
        <v>-177.14647892329549</v>
      </c>
      <c r="AF21" s="140">
        <f t="shared" ref="AF21:AF28" si="10">M21/J21</f>
        <v>0.90158528948705807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2438</v>
      </c>
      <c r="G22" s="147">
        <f t="shared" ref="G22:G28" si="11">E22*F22</f>
        <v>88865.1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1892.2283422374965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02">
        <f>Q38</f>
        <v>0.90273007489832391</v>
      </c>
      <c r="S22" s="156">
        <v>0.16666666666666666</v>
      </c>
      <c r="T22" s="157">
        <v>0.22034722222222222</v>
      </c>
      <c r="U22" s="158"/>
      <c r="V22" s="159">
        <v>77.305680680709401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-207.77165776250354</v>
      </c>
      <c r="AF22" s="155">
        <f t="shared" si="10"/>
        <v>0.90106111535118882</v>
      </c>
      <c r="AG22" s="374">
        <f>AF38</f>
        <v>0.90995191549751053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1420</v>
      </c>
      <c r="G23" s="102">
        <f t="shared" si="11"/>
        <v>45042.400000000001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</v>
      </c>
      <c r="N23" s="105">
        <f t="shared" si="5"/>
        <v>82.001250649214725</v>
      </c>
      <c r="O23" s="107">
        <f t="shared" si="6"/>
        <v>0</v>
      </c>
      <c r="P23" s="108">
        <f t="shared" si="7"/>
        <v>-8.9078402598761812</v>
      </c>
      <c r="Q23" s="109">
        <f t="shared" si="8"/>
        <v>0.902013757141362</v>
      </c>
      <c r="R23" s="303"/>
      <c r="S23" s="46">
        <v>0.22361111111111109</v>
      </c>
      <c r="T23" s="47">
        <v>0.25640046296296293</v>
      </c>
      <c r="U23" s="110">
        <v>4.6999999999999753</v>
      </c>
      <c r="V23" s="111">
        <v>47.227661066951782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-195.97248571727596</v>
      </c>
      <c r="AF23" s="109">
        <f t="shared" si="10"/>
        <v>0.902013757141362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1546</v>
      </c>
      <c r="G24" s="102">
        <f t="shared" si="11"/>
        <v>53785.34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1808.9279954925198</v>
      </c>
      <c r="N24" s="105">
        <f t="shared" si="5"/>
        <v>164.44799959022907</v>
      </c>
      <c r="O24" s="107">
        <f t="shared" si="6"/>
        <v>0</v>
      </c>
      <c r="P24" s="108">
        <f t="shared" si="7"/>
        <v>-17.370182227952739</v>
      </c>
      <c r="Q24" s="109">
        <f t="shared" si="8"/>
        <v>0.90446399774625996</v>
      </c>
      <c r="R24" s="303"/>
      <c r="S24" s="46">
        <v>0.26041666666666663</v>
      </c>
      <c r="T24" s="47">
        <v>0.29601851851851846</v>
      </c>
      <c r="U24" s="110">
        <v>5.7833333333333314</v>
      </c>
      <c r="V24" s="111">
        <v>51.278989672965992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-191.07200450748019</v>
      </c>
      <c r="AF24" s="109">
        <f t="shared" si="10"/>
        <v>0.90446399774625985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2541</v>
      </c>
      <c r="G25" s="102">
        <f t="shared" si="11"/>
        <v>84361.200000000012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1808.1993312037146</v>
      </c>
      <c r="N25" s="105">
        <f t="shared" si="5"/>
        <v>164.38175738215588</v>
      </c>
      <c r="O25" s="107">
        <f t="shared" si="6"/>
        <v>0</v>
      </c>
      <c r="P25" s="108">
        <f t="shared" si="7"/>
        <v>-17.436424436025931</v>
      </c>
      <c r="Q25" s="109">
        <f t="shared" si="8"/>
        <v>0.90409966560185739</v>
      </c>
      <c r="R25" s="303"/>
      <c r="S25" s="46">
        <v>0.29930555555555549</v>
      </c>
      <c r="T25" s="47">
        <v>0.35784722222222215</v>
      </c>
      <c r="U25" s="110">
        <v>4.7333333333333272</v>
      </c>
      <c r="V25" s="111">
        <v>84.315925445292407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-191.80066879628544</v>
      </c>
      <c r="AF25" s="109">
        <f t="shared" si="10"/>
        <v>0.90409966560185728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1554</v>
      </c>
      <c r="G26" s="102">
        <f t="shared" si="11"/>
        <v>79937.759999999995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03"/>
      <c r="S26" s="46">
        <v>0.36180555555555549</v>
      </c>
      <c r="T26" s="47">
        <v>0.39768518518518514</v>
      </c>
      <c r="U26" s="110">
        <v>5.7000000000000117</v>
      </c>
      <c r="V26" s="111">
        <v>51.674519469390674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-195.62908455819161</v>
      </c>
      <c r="AF26" s="109">
        <f t="shared" si="10"/>
        <v>0.90218545772090419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2162</v>
      </c>
      <c r="G27" s="120">
        <f t="shared" si="11"/>
        <v>100187.08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1622.804924615549</v>
      </c>
      <c r="N27" s="105">
        <f t="shared" si="5"/>
        <v>77.276424981692813</v>
      </c>
      <c r="O27" s="107">
        <f t="shared" si="6"/>
        <v>0</v>
      </c>
      <c r="P27" s="108">
        <f t="shared" si="7"/>
        <v>-8.4378607325928954</v>
      </c>
      <c r="Q27" s="109">
        <f t="shared" si="8"/>
        <v>0.90155829145308286</v>
      </c>
      <c r="R27" s="303"/>
      <c r="S27" s="46">
        <v>0.4013888888888888</v>
      </c>
      <c r="T27" s="119">
        <v>0.45689814814814805</v>
      </c>
      <c r="U27" s="110">
        <v>5.3333333333332611</v>
      </c>
      <c r="V27" s="111">
        <v>79.935670660311402</v>
      </c>
      <c r="W27" s="112">
        <v>0.45689814814814805</v>
      </c>
      <c r="X27" s="115">
        <v>0.4951388888888888</v>
      </c>
      <c r="Y27" s="12"/>
      <c r="Z27" s="197"/>
      <c r="AA27" s="294"/>
      <c r="AB27" s="295"/>
      <c r="AC27" s="12">
        <v>1</v>
      </c>
      <c r="AD27" s="197"/>
      <c r="AE27" s="116">
        <f t="shared" si="9"/>
        <v>-177.195075384451</v>
      </c>
      <c r="AF27" s="109">
        <f t="shared" si="10"/>
        <v>0.90155829145308275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2168</v>
      </c>
      <c r="G28" s="120">
        <f t="shared" si="11"/>
        <v>64974.96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0.4951388888888888</v>
      </c>
      <c r="T28" s="119">
        <v>0.52952546296296288</v>
      </c>
      <c r="U28" s="110">
        <v>55.06666666666667</v>
      </c>
      <c r="V28" s="111">
        <v>49.523446937804302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1909.5990912369184</v>
      </c>
      <c r="N38" s="137">
        <f t="shared" ref="N38:N44" si="16">M38/L38</f>
        <v>106.08883840205102</v>
      </c>
      <c r="O38" s="138">
        <f t="shared" ref="O38:O44" si="17">L38-I38</f>
        <v>0.14285714285714235</v>
      </c>
      <c r="P38" s="139">
        <f t="shared" ref="P38:P44" si="18">N38-K38</f>
        <v>-11.431161597948972</v>
      </c>
      <c r="Q38" s="140">
        <f t="shared" ref="Q38:Q44" si="19">N38/K38</f>
        <v>0.90273007489832391</v>
      </c>
      <c r="R38" s="304"/>
      <c r="S38" s="141">
        <v>0.16666666666666666</v>
      </c>
      <c r="T38" s="142">
        <v>0.52952546296296288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4" si="20">M38-J38</f>
        <v>-188.97233733451003</v>
      </c>
      <c r="AF38" s="140">
        <f t="shared" ref="AF38:AF44" si="21">M38/J38</f>
        <v>0.90995191549751053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2846</v>
      </c>
      <c r="G39" s="147">
        <f t="shared" ref="G39:G44" si="22">E39*F39</f>
        <v>153000.95999999999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1801.3482139012242</v>
      </c>
      <c r="N39" s="151">
        <f t="shared" si="16"/>
        <v>90.067410695061213</v>
      </c>
      <c r="O39" s="153">
        <f t="shared" si="17"/>
        <v>0</v>
      </c>
      <c r="P39" s="154">
        <f t="shared" si="18"/>
        <v>-9.9325893049387872</v>
      </c>
      <c r="Q39" s="155">
        <f t="shared" si="19"/>
        <v>0.90067410695061212</v>
      </c>
      <c r="R39" s="302">
        <f>Q55</f>
        <v>0.9009457954529595</v>
      </c>
      <c r="S39" s="156">
        <v>0.16666666666666666</v>
      </c>
      <c r="T39" s="157">
        <v>0.23248842592592592</v>
      </c>
      <c r="U39" s="158"/>
      <c r="V39" s="159">
        <v>94.79566398224631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-198.6517860987758</v>
      </c>
      <c r="AF39" s="155">
        <f t="shared" si="21"/>
        <v>0.90067410695061212</v>
      </c>
      <c r="AG39" s="307">
        <f>AF55</f>
        <v>0.9009457954529595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2586</v>
      </c>
      <c r="G40" s="102">
        <f t="shared" si="22"/>
        <v>185028.3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1802.0138067243452</v>
      </c>
      <c r="N40" s="105">
        <f t="shared" si="16"/>
        <v>81.909718487470229</v>
      </c>
      <c r="O40" s="107">
        <f t="shared" si="17"/>
        <v>0</v>
      </c>
      <c r="P40" s="108">
        <f t="shared" si="18"/>
        <v>-8.9993724216206772</v>
      </c>
      <c r="Q40" s="109">
        <f t="shared" si="19"/>
        <v>0.9010069033621726</v>
      </c>
      <c r="R40" s="303"/>
      <c r="S40" s="46">
        <v>0.23541666666666666</v>
      </c>
      <c r="T40" s="47">
        <v>0.29520833333333335</v>
      </c>
      <c r="U40" s="110">
        <v>5</v>
      </c>
      <c r="V40" s="111">
        <v>86.103668807091935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-197.98619327565484</v>
      </c>
      <c r="AF40" s="109">
        <f t="shared" si="21"/>
        <v>0.9010069033621726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2163</v>
      </c>
      <c r="G41" s="102">
        <f t="shared" si="22"/>
        <v>138258.96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1803.7665741879889</v>
      </c>
      <c r="N41" s="105">
        <f t="shared" si="16"/>
        <v>75.156940591166205</v>
      </c>
      <c r="O41" s="107">
        <f t="shared" si="17"/>
        <v>0</v>
      </c>
      <c r="P41" s="108">
        <f t="shared" si="18"/>
        <v>-8.1763927421671241</v>
      </c>
      <c r="Q41" s="109">
        <f t="shared" si="19"/>
        <v>0.90188328709399446</v>
      </c>
      <c r="R41" s="303"/>
      <c r="S41" s="46">
        <v>0.2986111111111111</v>
      </c>
      <c r="T41" s="47">
        <v>0.34856481481481483</v>
      </c>
      <c r="U41" s="110">
        <v>4.8999999999999666</v>
      </c>
      <c r="V41" s="111">
        <v>71.949442825451925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-196.23342581201109</v>
      </c>
      <c r="AF41" s="109">
        <f t="shared" si="21"/>
        <v>0.90188328709399446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2637</v>
      </c>
      <c r="G42" s="102">
        <f t="shared" si="22"/>
        <v>154712.79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1801.2615804078912</v>
      </c>
      <c r="N42" s="105">
        <f t="shared" si="16"/>
        <v>78.315720887299619</v>
      </c>
      <c r="O42" s="107">
        <f t="shared" si="17"/>
        <v>0</v>
      </c>
      <c r="P42" s="108">
        <f t="shared" si="18"/>
        <v>-8.6408008518308179</v>
      </c>
      <c r="Q42" s="109">
        <f t="shared" si="19"/>
        <v>0.90063079020394554</v>
      </c>
      <c r="R42" s="303"/>
      <c r="S42" s="46">
        <v>0.3520833333333333</v>
      </c>
      <c r="T42" s="47">
        <v>0.4130787037037037</v>
      </c>
      <c r="U42" s="110">
        <v>5.066666666666606</v>
      </c>
      <c r="V42" s="111">
        <v>87.838435972287527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-198.73841959210881</v>
      </c>
      <c r="AF42" s="109">
        <f t="shared" si="21"/>
        <v>0.90063079020394554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2444</v>
      </c>
      <c r="G43" s="102">
        <f t="shared" si="22"/>
        <v>145515.76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1801.3796769384908</v>
      </c>
      <c r="N43" s="105">
        <f t="shared" si="16"/>
        <v>78.320855519064821</v>
      </c>
      <c r="O43" s="107">
        <f t="shared" si="17"/>
        <v>0</v>
      </c>
      <c r="P43" s="108">
        <f t="shared" si="18"/>
        <v>-8.635666220065616</v>
      </c>
      <c r="Q43" s="109">
        <f t="shared" si="19"/>
        <v>0.90068983846924544</v>
      </c>
      <c r="R43" s="303"/>
      <c r="S43" s="46">
        <v>0.41597222222222219</v>
      </c>
      <c r="T43" s="47">
        <v>0.47249999999999998</v>
      </c>
      <c r="U43" s="110">
        <v>5</v>
      </c>
      <c r="V43" s="111">
        <v>81.404271335635329</v>
      </c>
      <c r="W43" s="112">
        <v>0.47249999999999998</v>
      </c>
      <c r="X43" s="115">
        <v>0.51041666666666663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-198.62032306150923</v>
      </c>
      <c r="AF43" s="109">
        <f t="shared" si="21"/>
        <v>0.90068983846924544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2949</v>
      </c>
      <c r="G44" s="120">
        <f t="shared" si="22"/>
        <v>180154.41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03"/>
      <c r="S44" s="46">
        <v>0.51041666666666663</v>
      </c>
      <c r="T44" s="119">
        <v>0.57861111111111108</v>
      </c>
      <c r="U44" s="110">
        <v>54.59999999999998</v>
      </c>
      <c r="V44" s="111">
        <v>98.213806838760206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-198.42030672442684</v>
      </c>
      <c r="AF44" s="109">
        <f t="shared" si="21"/>
        <v>0.90078984663778661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1801.891590905919</v>
      </c>
      <c r="N55" s="137">
        <f t="shared" ref="N55:N65" si="27">M55/L55</f>
        <v>81.904163222996317</v>
      </c>
      <c r="O55" s="138">
        <f t="shared" ref="O55:O65" si="28">L55-I55</f>
        <v>0</v>
      </c>
      <c r="P55" s="139">
        <f t="shared" ref="P55:P65" si="29">N55-K55</f>
        <v>-9.0049276860945895</v>
      </c>
      <c r="Q55" s="140">
        <f t="shared" ref="Q55:Q65" si="30">N55/K55</f>
        <v>0.9009457954529595</v>
      </c>
      <c r="R55" s="304"/>
      <c r="S55" s="141">
        <v>0.16666666666666666</v>
      </c>
      <c r="T55" s="142">
        <v>0.57861111111111108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-198.10840909408103</v>
      </c>
      <c r="AF55" s="140">
        <f t="shared" ref="AF55:AF65" si="32">M55/J55</f>
        <v>0.9009457954529595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2324</v>
      </c>
      <c r="G56" s="147">
        <f t="shared" ref="G56:G65" si="33">E56*F56</f>
        <v>67070.64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02">
        <f>Q72</f>
        <v>0.89790620382436404</v>
      </c>
      <c r="S56" s="156">
        <v>0.16666666666666666</v>
      </c>
      <c r="T56" s="157">
        <v>0.19696759259259258</v>
      </c>
      <c r="U56" s="158"/>
      <c r="V56" s="159">
        <v>43.649904084803069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-405.4912622695374</v>
      </c>
      <c r="AF56" s="155">
        <f t="shared" si="32"/>
        <v>0.88736353825846181</v>
      </c>
      <c r="AG56" s="307">
        <f>AF72</f>
        <v>0.89790620382436404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2862</v>
      </c>
      <c r="G57" s="102">
        <f t="shared" si="33"/>
        <v>102717.18000000001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3191.8477585405849</v>
      </c>
      <c r="N57" s="105">
        <f t="shared" si="27"/>
        <v>167.99198729160972</v>
      </c>
      <c r="O57" s="107">
        <f t="shared" si="28"/>
        <v>0</v>
      </c>
      <c r="P57" s="108">
        <f t="shared" si="29"/>
        <v>-21.481696918916612</v>
      </c>
      <c r="Q57" s="109">
        <f t="shared" si="30"/>
        <v>0.88662437737238453</v>
      </c>
      <c r="R57" s="303"/>
      <c r="S57" s="46">
        <v>0.19999999999999998</v>
      </c>
      <c r="T57" s="47">
        <v>0.23734953703703701</v>
      </c>
      <c r="U57" s="110">
        <v>5</v>
      </c>
      <c r="V57" s="111">
        <v>53.799558434615278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-408.15224145941511</v>
      </c>
      <c r="AF57" s="109">
        <f t="shared" si="32"/>
        <v>0.88662437737238464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3891</v>
      </c>
      <c r="G58" s="102">
        <f t="shared" si="33"/>
        <v>142916.43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3074.3441216559258</v>
      </c>
      <c r="N58" s="105">
        <f t="shared" si="27"/>
        <v>146.39733912647267</v>
      </c>
      <c r="O58" s="107">
        <f t="shared" si="28"/>
        <v>0</v>
      </c>
      <c r="P58" s="108">
        <f t="shared" si="29"/>
        <v>-25.031232302098744</v>
      </c>
      <c r="Q58" s="109">
        <f t="shared" si="30"/>
        <v>0.85398447823775736</v>
      </c>
      <c r="R58" s="303"/>
      <c r="S58" s="46">
        <v>0.24027777777777776</v>
      </c>
      <c r="T58" s="47">
        <v>0.29300925925925925</v>
      </c>
      <c r="U58" s="110">
        <v>5</v>
      </c>
      <c r="V58" s="111">
        <v>75.938148353494029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-525.65587834407415</v>
      </c>
      <c r="AF58" s="109">
        <f t="shared" si="32"/>
        <v>0.85398447823775714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1637</v>
      </c>
      <c r="G59" s="102">
        <f t="shared" si="33"/>
        <v>71962.52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3267.6283112263391</v>
      </c>
      <c r="N59" s="105">
        <f t="shared" si="27"/>
        <v>136.1511796344308</v>
      </c>
      <c r="O59" s="107">
        <f t="shared" si="28"/>
        <v>0</v>
      </c>
      <c r="P59" s="108">
        <f t="shared" si="29"/>
        <v>-13.848820365569196</v>
      </c>
      <c r="Q59" s="109">
        <f t="shared" si="30"/>
        <v>0.90767453089620531</v>
      </c>
      <c r="R59" s="303"/>
      <c r="S59" s="46">
        <v>0.29652777777777772</v>
      </c>
      <c r="T59" s="47">
        <v>0.31739583333333327</v>
      </c>
      <c r="U59" s="110">
        <v>5.066666666666606</v>
      </c>
      <c r="V59" s="111">
        <v>30.05849828836196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-332.37168877366094</v>
      </c>
      <c r="AF59" s="199">
        <f t="shared" si="32"/>
        <v>0.90767453089620531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1328</v>
      </c>
      <c r="G60" s="102">
        <f t="shared" si="33"/>
        <v>62323.040000000001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03"/>
      <c r="S60" s="46">
        <v>0.32083333333333325</v>
      </c>
      <c r="T60" s="47">
        <v>0.33775462962962954</v>
      </c>
      <c r="U60" s="110">
        <v>4.9499999999999744</v>
      </c>
      <c r="V60" s="111">
        <v>24.378421488761489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-331.53571338765005</v>
      </c>
      <c r="AF60" s="199">
        <f t="shared" si="32"/>
        <v>0.90790674628120827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3474</v>
      </c>
      <c r="G61" s="120">
        <f t="shared" si="33"/>
        <v>127600.01999999999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03"/>
      <c r="S61" s="46">
        <v>0.34097222222222212</v>
      </c>
      <c r="T61" s="119">
        <v>0.38534722222222212</v>
      </c>
      <c r="U61" s="110">
        <v>4.6333333333333115</v>
      </c>
      <c r="V61" s="111">
        <v>63.915579714840121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-338.82328956481706</v>
      </c>
      <c r="AF61" s="199">
        <f t="shared" si="32"/>
        <v>0.90588241956532856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2572</v>
      </c>
      <c r="G62" s="120">
        <f t="shared" si="33"/>
        <v>124484.8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3263.3452091536042</v>
      </c>
      <c r="N62" s="105">
        <f t="shared" si="27"/>
        <v>148.33387314334564</v>
      </c>
      <c r="O62" s="122">
        <f t="shared" si="28"/>
        <v>0</v>
      </c>
      <c r="P62" s="123">
        <f t="shared" si="29"/>
        <v>-15.302490493017984</v>
      </c>
      <c r="Q62" s="124">
        <f t="shared" si="30"/>
        <v>0.90648478032044566</v>
      </c>
      <c r="R62" s="303"/>
      <c r="S62" s="46">
        <v>0.38819444444444434</v>
      </c>
      <c r="T62" s="119">
        <v>0.4210300925925925</v>
      </c>
      <c r="U62" s="110">
        <v>5</v>
      </c>
      <c r="V62" s="111">
        <v>47.288898387806519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-336.65479084639583</v>
      </c>
      <c r="AF62" s="199">
        <f t="shared" si="32"/>
        <v>0.90648478032044555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1887</v>
      </c>
      <c r="G63" s="120">
        <f t="shared" si="33"/>
        <v>71328.599999999991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3268.572040056004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03"/>
      <c r="S63" s="46">
        <v>0.42430555555555544</v>
      </c>
      <c r="T63" s="119">
        <v>0.44835648148148138</v>
      </c>
      <c r="U63" s="110">
        <v>4.7166666666666313</v>
      </c>
      <c r="V63" s="111">
        <v>34.638979533723258</v>
      </c>
      <c r="W63" s="112">
        <v>0.44835648148148138</v>
      </c>
      <c r="X63" s="115">
        <v>0.48680555555555538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-331.42795994399603</v>
      </c>
      <c r="AF63" s="199">
        <f t="shared" si="32"/>
        <v>0.90793667779333442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5394</v>
      </c>
      <c r="G64" s="120">
        <f t="shared" si="33"/>
        <v>207561.12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3266.16412221064</v>
      </c>
      <c r="N64" s="105">
        <f t="shared" si="27"/>
        <v>163.30820611053201</v>
      </c>
      <c r="O64" s="122">
        <f t="shared" si="28"/>
        <v>0</v>
      </c>
      <c r="P64" s="123">
        <f t="shared" si="29"/>
        <v>-16.691793889467988</v>
      </c>
      <c r="Q64" s="124">
        <f t="shared" si="30"/>
        <v>0.9072678117251779</v>
      </c>
      <c r="R64" s="303"/>
      <c r="S64" s="46">
        <v>0.48680555555555538</v>
      </c>
      <c r="T64" s="119">
        <v>0.55561342592592577</v>
      </c>
      <c r="U64" s="110">
        <v>55.366666666666553</v>
      </c>
      <c r="V64" s="111">
        <v>99.08871320922799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-333.83587778935998</v>
      </c>
      <c r="AF64" s="199">
        <f t="shared" si="32"/>
        <v>0.90726781172517779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4997</v>
      </c>
      <c r="G65" s="120">
        <f t="shared" si="33"/>
        <v>188886.59999999998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3268.5720400560044</v>
      </c>
      <c r="N65" s="105">
        <f t="shared" si="27"/>
        <v>155.64628762171449</v>
      </c>
      <c r="O65" s="122">
        <f t="shared" si="28"/>
        <v>0</v>
      </c>
      <c r="P65" s="123">
        <f t="shared" si="29"/>
        <v>-15.782283806856924</v>
      </c>
      <c r="Q65" s="124">
        <f t="shared" si="30"/>
        <v>0.90793667779333465</v>
      </c>
      <c r="R65" s="303"/>
      <c r="S65" s="46">
        <v>0.55902777777777757</v>
      </c>
      <c r="T65" s="119">
        <v>0.62271990740740724</v>
      </c>
      <c r="U65" s="110">
        <v>4.9166666666665826</v>
      </c>
      <c r="V65" s="111">
        <v>91.728129692641815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-331.42795994399557</v>
      </c>
      <c r="AF65" s="199">
        <f t="shared" si="32"/>
        <v>0.90793667779333453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3232.4623337677103</v>
      </c>
      <c r="N72" s="137">
        <f>M72/L72</f>
        <v>153.19726700320902</v>
      </c>
      <c r="O72" s="138">
        <f>L72-I72</f>
        <v>0</v>
      </c>
      <c r="P72" s="139">
        <f>N72-K72</f>
        <v>-17.418846740866798</v>
      </c>
      <c r="Q72" s="140">
        <f>N72/K72</f>
        <v>0.89790620382436404</v>
      </c>
      <c r="R72" s="304"/>
      <c r="S72" s="141">
        <v>0.16666666666666666</v>
      </c>
      <c r="T72" s="142">
        <v>0.62271990740740724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-367.53766623228967</v>
      </c>
      <c r="AF72" s="140">
        <f>M72/J72</f>
        <v>0.89790620382436404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2142</v>
      </c>
      <c r="G73" s="120">
        <f t="shared" ref="G73:G75" si="39">E73*F73</f>
        <v>50444.1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02">
        <f>Q89</f>
        <v>0.8513102375642394</v>
      </c>
      <c r="S73" s="46">
        <v>0.37916666666666665</v>
      </c>
      <c r="T73" s="119">
        <v>0.41869212962962959</v>
      </c>
      <c r="U73" s="110">
        <v>5.649999999999924</v>
      </c>
      <c r="V73" s="111">
        <v>56.92823199594168</v>
      </c>
      <c r="W73" s="112"/>
      <c r="X73" s="115"/>
      <c r="Y73" s="12"/>
      <c r="Z73" s="197"/>
      <c r="AA73" s="305"/>
      <c r="AB73" s="306"/>
      <c r="AC73" s="12">
        <v>0</v>
      </c>
      <c r="AD73" s="197"/>
      <c r="AE73" s="114">
        <f>M73-J73</f>
        <v>-242.42066732088279</v>
      </c>
      <c r="AF73" s="155">
        <f>M73/J73</f>
        <v>0.90303173307164686</v>
      </c>
      <c r="AG73" s="307">
        <f>AF89</f>
        <v>0.90451712741200463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709</v>
      </c>
      <c r="G74" s="120">
        <f t="shared" si="39"/>
        <v>19178.45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03"/>
      <c r="S74" s="46">
        <v>0.42222222222222217</v>
      </c>
      <c r="T74" s="119">
        <v>0.43218749999999995</v>
      </c>
      <c r="U74" s="110">
        <v>5.083333333333302</v>
      </c>
      <c r="V74" s="111">
        <v>14.355721798424455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-309.72162240781381</v>
      </c>
      <c r="AF74" s="109">
        <f>M74/J74</f>
        <v>0.90537072337066493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856</v>
      </c>
      <c r="G75" s="120">
        <f t="shared" si="39"/>
        <v>23154.799999999999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2961.4042242976911</v>
      </c>
      <c r="N75" s="105">
        <f>M75/L75</f>
        <v>592.28084485953821</v>
      </c>
      <c r="O75" s="122">
        <f>L75-I75</f>
        <v>0</v>
      </c>
      <c r="P75" s="123">
        <f>N75-K75</f>
        <v>-62.319155140461817</v>
      </c>
      <c r="Q75" s="124">
        <f>N75/K75</f>
        <v>0.90479811313708858</v>
      </c>
      <c r="R75" s="303"/>
      <c r="S75" s="46">
        <v>0.43611111111111106</v>
      </c>
      <c r="T75" s="119">
        <v>0.44814814814814807</v>
      </c>
      <c r="U75" s="110">
        <v>5.6500000000000039</v>
      </c>
      <c r="V75" s="111">
        <v>17.343123771689839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-311.59577570230886</v>
      </c>
      <c r="AF75" s="109">
        <f>M75/J75</f>
        <v>0.90479811313708869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04"/>
      <c r="S89" s="141">
        <v>0.20833333333333334</v>
      </c>
      <c r="T89" s="142">
        <v>0.44814814814814807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2174</v>
      </c>
      <c r="G90" s="147">
        <f t="shared" ref="G90:G91" si="43">E90*F90</f>
        <v>33718.74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3250.4400000000014</v>
      </c>
      <c r="N90" s="151">
        <f>M90/L90</f>
        <v>541.74000000000024</v>
      </c>
      <c r="O90" s="153">
        <f>L90-I90</f>
        <v>0</v>
      </c>
      <c r="P90" s="154">
        <f>N90-K90</f>
        <v>-58.259999999999764</v>
      </c>
      <c r="Q90" s="155">
        <f>N90/K90</f>
        <v>0.90290000000000037</v>
      </c>
      <c r="R90" s="302">
        <f>Q106</f>
        <v>0.90287324647550327</v>
      </c>
      <c r="S90" s="156">
        <v>0.25</v>
      </c>
      <c r="T90" s="157">
        <v>0.27785879629629628</v>
      </c>
      <c r="U90" s="158"/>
      <c r="V90" s="159">
        <v>40.129951637316779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-349.55999999999858</v>
      </c>
      <c r="AF90" s="155">
        <f>M90/J90</f>
        <v>0.90290000000000037</v>
      </c>
      <c r="AG90" s="307">
        <f>AF106</f>
        <v>0.90287324647550338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2307</v>
      </c>
      <c r="G91" s="102">
        <f t="shared" si="43"/>
        <v>34628.07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3250.2473746236228</v>
      </c>
      <c r="N91" s="105">
        <f>M91/L91</f>
        <v>541.70789577060384</v>
      </c>
      <c r="O91" s="107">
        <f>L91-I91</f>
        <v>0</v>
      </c>
      <c r="P91" s="108">
        <f>N91-K91</f>
        <v>-58.292104229396159</v>
      </c>
      <c r="Q91" s="109">
        <f>N91/K91</f>
        <v>0.90284649295100639</v>
      </c>
      <c r="R91" s="303"/>
      <c r="S91" s="46">
        <v>0.28125</v>
      </c>
      <c r="T91" s="47">
        <v>0.31082175925925926</v>
      </c>
      <c r="U91" s="110">
        <v>4.8833333333333506</v>
      </c>
      <c r="V91" s="111">
        <v>42.587527669652829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-349.75262537637718</v>
      </c>
      <c r="AF91" s="109">
        <f>M91/J91</f>
        <v>0.90284649295100639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3250.3436873118121</v>
      </c>
      <c r="N106" s="137">
        <f>M106/L106</f>
        <v>541.72394788530198</v>
      </c>
      <c r="O106" s="138">
        <f>L106-I106</f>
        <v>0</v>
      </c>
      <c r="P106" s="139">
        <f>N106-K106</f>
        <v>-58.276052114698018</v>
      </c>
      <c r="Q106" s="140">
        <f>N106/K106</f>
        <v>0.90287324647550327</v>
      </c>
      <c r="R106" s="304"/>
      <c r="S106" s="141">
        <v>0.25</v>
      </c>
      <c r="T106" s="142">
        <v>0.31082175925925926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-349.65631268818788</v>
      </c>
      <c r="AF106" s="140">
        <f>M106/J106</f>
        <v>0.90287324647550338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1177</v>
      </c>
      <c r="G107" s="147">
        <f t="shared" ref="G107:G109" si="47">E107*F107</f>
        <v>68466.09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02">
        <f>Q123</f>
        <v>0.9495488095238096</v>
      </c>
      <c r="S107" s="156">
        <v>0.70833333333333337</v>
      </c>
      <c r="T107" s="157">
        <v>0.73553240740740744</v>
      </c>
      <c r="U107" s="158"/>
      <c r="V107" s="159">
        <v>39.168053244592343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</v>
      </c>
      <c r="AF107" s="155">
        <f>M107/J107</f>
        <v>0.90149999999999997</v>
      </c>
      <c r="AG107" s="307">
        <f>AF123</f>
        <v>0.90126666666666677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1068</v>
      </c>
      <c r="G108" s="102">
        <f t="shared" si="47"/>
        <v>54115.560000000005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1802.6</v>
      </c>
      <c r="N108" s="105">
        <f>M108/L108</f>
        <v>94.873684210526307</v>
      </c>
      <c r="O108" s="107">
        <f>L108-I108</f>
        <v>-1</v>
      </c>
      <c r="P108" s="108">
        <f>N108-K108</f>
        <v>-5.1263157894736935</v>
      </c>
      <c r="Q108" s="109">
        <f>N108/K108</f>
        <v>0.9487368421052631</v>
      </c>
      <c r="R108" s="303"/>
      <c r="S108" s="46">
        <v>0.73958333333333337</v>
      </c>
      <c r="T108" s="47">
        <v>0.7642592592592593</v>
      </c>
      <c r="U108" s="110">
        <v>5.8333333333333393</v>
      </c>
      <c r="V108" s="111">
        <v>35.548651947187395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-197.40000000000009</v>
      </c>
      <c r="AF108" s="109">
        <f>M108/J108</f>
        <v>0.90129999999999999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03"/>
      <c r="S109" s="46">
        <v>0.76736111111111116</v>
      </c>
      <c r="T109" s="47">
        <v>0.79366898148148157</v>
      </c>
      <c r="U109" s="110">
        <v>5</v>
      </c>
      <c r="V109" s="111">
        <v>37.891231964483907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-198</v>
      </c>
      <c r="AF109" s="109">
        <f>M109/J109</f>
        <v>0.90100000000000002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04"/>
      <c r="S123" s="141">
        <v>0.70833333333333337</v>
      </c>
      <c r="T123" s="142">
        <v>0.79366898148148157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-197.46666666666647</v>
      </c>
      <c r="AF123" s="140">
        <f>M123/J123</f>
        <v>0.90126666666666677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1434</v>
      </c>
      <c r="G124" s="147">
        <f t="shared" ref="G124:G126" si="55">E124*F124</f>
        <v>68258.400000000009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1804.2014667902772</v>
      </c>
      <c r="N124" s="151">
        <f>M124/L124</f>
        <v>78.443542034359879</v>
      </c>
      <c r="O124" s="153">
        <f>L124-I124</f>
        <v>0</v>
      </c>
      <c r="P124" s="154">
        <f>N124-K124</f>
        <v>-8.512979704770558</v>
      </c>
      <c r="Q124" s="155">
        <f>N124/K124</f>
        <v>0.90210073339513863</v>
      </c>
      <c r="R124" s="302">
        <f>Q140</f>
        <v>0.90138515575294686</v>
      </c>
      <c r="S124" s="156">
        <v>0.70833333333333337</v>
      </c>
      <c r="T124" s="157">
        <v>0.74144675925925929</v>
      </c>
      <c r="U124" s="158"/>
      <c r="V124" s="159">
        <v>47.688687535027597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-195.79853320972279</v>
      </c>
      <c r="AF124" s="155">
        <f>M124/J124</f>
        <v>0.90210073339513863</v>
      </c>
      <c r="AG124" s="374">
        <f>AF140</f>
        <v>0.90138515575294698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1196</v>
      </c>
      <c r="G125" s="102">
        <f t="shared" si="55"/>
        <v>68016.52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1802.2791094481863</v>
      </c>
      <c r="N125" s="105">
        <f>M125/L125</f>
        <v>78.359961280355932</v>
      </c>
      <c r="O125" s="107">
        <f>L125-I125</f>
        <v>0</v>
      </c>
      <c r="P125" s="108">
        <f>N125-K125</f>
        <v>-8.5965604587745048</v>
      </c>
      <c r="Q125" s="109">
        <f>N125/K125</f>
        <v>0.90113955472409324</v>
      </c>
      <c r="R125" s="303"/>
      <c r="S125" s="46">
        <v>0.74444444444444446</v>
      </c>
      <c r="T125" s="47">
        <v>0.77208333333333334</v>
      </c>
      <c r="U125" s="110">
        <v>5</v>
      </c>
      <c r="V125" s="111">
        <v>39.816252446032706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-197.72089055181368</v>
      </c>
      <c r="AF125" s="109">
        <f>M125/J125</f>
        <v>0.90113955472409313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1618</v>
      </c>
      <c r="G126" s="102">
        <f t="shared" si="55"/>
        <v>91886.22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03"/>
      <c r="S126" s="46">
        <v>0.77569444444444446</v>
      </c>
      <c r="T126" s="47">
        <v>0.81310185185185191</v>
      </c>
      <c r="U126" s="110">
        <v>5.2000000000000135</v>
      </c>
      <c r="V126" s="111">
        <v>53.878546087276057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-198.16964172078156</v>
      </c>
      <c r="AF126" s="109">
        <f>M126/J126</f>
        <v>0.90091517913960917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1802.7703115058939</v>
      </c>
      <c r="N140" s="137">
        <f>M140/L140</f>
        <v>78.381317891560599</v>
      </c>
      <c r="O140" s="138">
        <f>L140-I140</f>
        <v>0</v>
      </c>
      <c r="P140" s="139">
        <f>N140-K140</f>
        <v>-8.5752038475698384</v>
      </c>
      <c r="Q140" s="140">
        <f>N140/K140</f>
        <v>0.90138515575294686</v>
      </c>
      <c r="R140" s="304"/>
      <c r="S140" s="141">
        <v>0.70833333333333337</v>
      </c>
      <c r="T140" s="142">
        <v>0.81310185185185191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-197.22968849410609</v>
      </c>
      <c r="AF140" s="140">
        <f>M140/J140</f>
        <v>0.90138515575294698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D744AC-4AC5-47DE-9A6D-B7AFD699052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F13A-0BC8-468F-9776-32D7253FB872}">
  <sheetPr>
    <tabColor theme="8" tint="0.59999389629810485"/>
  </sheetPr>
  <dimension ref="B1:AR42"/>
  <sheetViews>
    <sheetView zoomScale="70" zoomScaleNormal="70" workbookViewId="0">
      <selection activeCell="L40" sqref="L4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238</v>
      </c>
      <c r="D3" s="278"/>
      <c r="E3" s="3" t="s">
        <v>2</v>
      </c>
      <c r="F3" s="279">
        <f>'0805(18度C)'!D1+'0805(4度C)'!D1</f>
        <v>203649</v>
      </c>
      <c r="G3" s="280"/>
      <c r="H3" s="3" t="s">
        <v>3</v>
      </c>
      <c r="I3" s="281">
        <f>'0805(18度C)'!F1+'0805(4度C)'!F1</f>
        <v>6359055.9800000004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495.8298637005185</v>
      </c>
      <c r="F6" s="254" t="e">
        <f>AVERAGE(#REF!,D14:K14)</f>
        <v>#REF!</v>
      </c>
      <c r="G6" s="255">
        <f>AVERAGE(D14:K14)</f>
        <v>271.47064572965627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'0805(4度C)'!Y2</f>
        <v>0</v>
      </c>
      <c r="P6" s="244">
        <f>'0805(4度C)'!Z2</f>
        <v>0</v>
      </c>
      <c r="Q6" s="244">
        <f>'0805(4度C)'!AC2</f>
        <v>51</v>
      </c>
      <c r="R6" s="244">
        <f>'0805(4度C)'!AD2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444.99873215552265</v>
      </c>
      <c r="F7" s="250" t="e">
        <f>AVERAGE(#REF!,D15:K15)</f>
        <v>#REF!</v>
      </c>
      <c r="G7" s="251">
        <f>AVERAGE(D15:K15)</f>
        <v>239.98707525504759</v>
      </c>
      <c r="H7" s="252"/>
      <c r="I7" s="251">
        <f>AVERAGE(L15:O15)</f>
        <v>87.458251726852779</v>
      </c>
      <c r="J7" s="252"/>
      <c r="K7" s="251">
        <f>AVERAGE(D33:O33)</f>
        <v>663.95988470461691</v>
      </c>
      <c r="L7" s="252"/>
      <c r="M7" s="251">
        <f>AVERAGE(P33:X33)</f>
        <v>712.32530517147575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0.89956545701066193</v>
      </c>
      <c r="F8" s="258" t="e">
        <f>AVERAGE(D16:K16,#REF!)</f>
        <v>#REF!</v>
      </c>
      <c r="G8" s="236">
        <f>AVERAGE(D16:K16)</f>
        <v>0.8925153266668101</v>
      </c>
      <c r="H8" s="237"/>
      <c r="I8" s="236">
        <f>AVERAGE(L16:O16)</f>
        <v>0.92530941413672951</v>
      </c>
      <c r="J8" s="237"/>
      <c r="K8" s="236">
        <f>AVERAGE(D34:O34)</f>
        <v>0.89660955914275597</v>
      </c>
      <c r="L8" s="237"/>
      <c r="M8" s="236">
        <f>AVERAGE(P34:X34)</f>
        <v>0.90022457183131133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76.081105947311926</v>
      </c>
      <c r="F15" s="35">
        <v>106.08226052031587</v>
      </c>
      <c r="G15" s="35">
        <v>81.892042010875102</v>
      </c>
      <c r="H15" s="35">
        <v>152.89356960359865</v>
      </c>
      <c r="I15" s="35">
        <v>481.30952556288196</v>
      </c>
      <c r="J15" s="35">
        <v>541.66394788530204</v>
      </c>
      <c r="K15" s="36" t="s">
        <v>42</v>
      </c>
      <c r="L15" s="34" t="s">
        <v>42</v>
      </c>
      <c r="M15" s="205">
        <v>96.552576866492757</v>
      </c>
      <c r="N15" s="35">
        <v>78.363926587212788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0.90139571176706523</v>
      </c>
      <c r="F16" s="42">
        <f t="shared" si="0"/>
        <v>0.90267410245333457</v>
      </c>
      <c r="G16" s="42">
        <f t="shared" si="0"/>
        <v>0.90081246211962618</v>
      </c>
      <c r="H16" s="42">
        <f t="shared" si="0"/>
        <v>0.89612619962109219</v>
      </c>
      <c r="I16" s="42">
        <f t="shared" si="0"/>
        <v>0.8513102375642394</v>
      </c>
      <c r="J16" s="42">
        <f t="shared" si="0"/>
        <v>0.90277324647550339</v>
      </c>
      <c r="K16" s="43" t="s">
        <v>42</v>
      </c>
      <c r="L16" s="41" t="s">
        <v>42</v>
      </c>
      <c r="M16" s="44">
        <f>M15/M14</f>
        <v>0.94943367252051214</v>
      </c>
      <c r="N16" s="42">
        <f>N15/N14</f>
        <v>0.901185155752947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0.61082175925925919</v>
      </c>
      <c r="F18" s="47">
        <v>0.53410879629629615</v>
      </c>
      <c r="G18" s="47">
        <v>0.59249999999999992</v>
      </c>
      <c r="H18" s="47">
        <v>0.64075231481481465</v>
      </c>
      <c r="I18" s="47">
        <v>0.42038194444444432</v>
      </c>
      <c r="J18" s="47">
        <v>0.31085648148148148</v>
      </c>
      <c r="K18" s="47" t="s">
        <v>42</v>
      </c>
      <c r="L18" s="46" t="s">
        <v>42</v>
      </c>
      <c r="M18" s="48">
        <v>0.82533564814814808</v>
      </c>
      <c r="N18" s="47">
        <v>0.83608796296296295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13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287.5617869416244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752.9438504413688</v>
      </c>
      <c r="N33" s="35">
        <v>846.23363874929044</v>
      </c>
      <c r="O33" s="35">
        <v>769.10026268618412</v>
      </c>
      <c r="P33" s="34">
        <v>438.68750697260219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646.96313607887339</v>
      </c>
      <c r="W33" s="35">
        <v>992.16349385142939</v>
      </c>
      <c r="X33" s="37">
        <v>771.48708378299796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0.87866101565496346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0.91265921265620464</v>
      </c>
      <c r="N34" s="42">
        <f>N33/N32</f>
        <v>0.89937874649683036</v>
      </c>
      <c r="O34" s="42">
        <f>O33/O32</f>
        <v>0.89573926176302576</v>
      </c>
      <c r="P34" s="41">
        <f>P33/P32</f>
        <v>0.89362269938863403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0.91238390985482154</v>
      </c>
      <c r="W34" s="42">
        <f>W33/W32</f>
        <v>0.90196681259220857</v>
      </c>
      <c r="X34" s="45">
        <f>X33/X32</f>
        <v>0.89292486548958105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0.74236111111111125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0.42038194444444432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0.42358796296296292</v>
      </c>
      <c r="N36" s="47">
        <v>0.53317129629629645</v>
      </c>
      <c r="O36" s="47">
        <v>0.5425000000000002</v>
      </c>
      <c r="P36" s="46">
        <v>0.76065972222222222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0.8731944444444445</v>
      </c>
      <c r="W36" s="47">
        <v>1.108356481481481</v>
      </c>
      <c r="X36" s="49">
        <v>1.1091550925925924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8A5-3DBB-4703-A3D0-70C0EC7AC5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108896</v>
      </c>
      <c r="E1" s="87" t="s">
        <v>3</v>
      </c>
      <c r="F1" s="88">
        <f>SUM(G5:G140)</f>
        <v>2177372.7600000002</v>
      </c>
      <c r="G1" s="89" t="s">
        <v>84</v>
      </c>
      <c r="H1" s="90" t="e">
        <f>#REF!+#REF!+#REF!+#REF!+L21+#REF!+L38+L55+L72+#REF!+#REF!+L89+L106+L123+L140</f>
        <v>#REF!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46239</v>
      </c>
      <c r="B2" s="348"/>
      <c r="C2" s="91" t="s">
        <v>40</v>
      </c>
      <c r="D2" s="92" t="e">
        <f>AVERAGE(#REF!,#REF!,#REF!,#REF!,N21,#REF!,N38,N55,N72,#REF!,#REF!,N89,N106,N123,N140)</f>
        <v>#REF!</v>
      </c>
      <c r="E2" s="92" t="s">
        <v>91</v>
      </c>
      <c r="F2" s="93">
        <f>F1/D1</f>
        <v>19.99497465471643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1877</v>
      </c>
      <c r="G5" s="147">
        <f t="shared" ref="G5:G9" si="0">E5*F5</f>
        <v>48126.28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3219.0495511531849</v>
      </c>
      <c r="N5" s="151">
        <f>M5/L5</f>
        <v>321.9049551153185</v>
      </c>
      <c r="O5" s="153">
        <f>L5-I5</f>
        <v>0</v>
      </c>
      <c r="P5" s="154">
        <f>N5-K5</f>
        <v>-38.095044884681499</v>
      </c>
      <c r="Q5" s="155">
        <f>N5/K5</f>
        <v>0.89418043087588472</v>
      </c>
      <c r="R5" s="302">
        <f>Q21</f>
        <v>0.87866101565496346</v>
      </c>
      <c r="S5" s="156">
        <v>0.16666666666666666</v>
      </c>
      <c r="T5" s="157">
        <v>0.19096064814814814</v>
      </c>
      <c r="U5" s="158"/>
      <c r="V5" s="159">
        <v>34.985481959932947</v>
      </c>
      <c r="W5" s="160"/>
      <c r="X5" s="161"/>
      <c r="Y5" s="305"/>
      <c r="Z5" s="306"/>
      <c r="AA5" s="114">
        <f>M5-J5</f>
        <v>-380.95044884681511</v>
      </c>
      <c r="AB5" s="155">
        <f>M5/J5</f>
        <v>0.89418043087588472</v>
      </c>
      <c r="AC5" s="307">
        <f>AB21</f>
        <v>0.87866101565496357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2937</v>
      </c>
      <c r="G6" s="102">
        <f t="shared" si="0"/>
        <v>86700.24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3158.6233410043842</v>
      </c>
      <c r="N6" s="105">
        <f>M6/L6</f>
        <v>287.14757645494404</v>
      </c>
      <c r="O6" s="107">
        <f>L6-I6</f>
        <v>0</v>
      </c>
      <c r="P6" s="108">
        <f>N6-K6</f>
        <v>-40.125150817783208</v>
      </c>
      <c r="Q6" s="109">
        <f>N6/K6</f>
        <v>0.87739537250121802</v>
      </c>
      <c r="R6" s="303"/>
      <c r="S6" s="46">
        <v>0.19374999999999998</v>
      </c>
      <c r="T6" s="47">
        <v>0.23248842592592589</v>
      </c>
      <c r="U6" s="110">
        <v>5</v>
      </c>
      <c r="V6" s="111">
        <v>55.7901278422027</v>
      </c>
      <c r="W6" s="112"/>
      <c r="X6" s="115"/>
      <c r="Y6" s="294"/>
      <c r="Z6" s="295"/>
      <c r="AA6" s="116">
        <f>M6-J6</f>
        <v>-441.3766589956158</v>
      </c>
      <c r="AB6" s="109">
        <f>M6/J6</f>
        <v>0.8773953725012178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3478</v>
      </c>
      <c r="G7" s="102">
        <f t="shared" si="0"/>
        <v>103818.3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0.23541666666666664</v>
      </c>
      <c r="T7" s="47">
        <v>0.28130787037037036</v>
      </c>
      <c r="U7" s="110">
        <v>5</v>
      </c>
      <c r="V7" s="111">
        <v>66.087081878632304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2447</v>
      </c>
      <c r="G8" s="102">
        <f t="shared" si="0"/>
        <v>73410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3158.7511721090973</v>
      </c>
      <c r="N8" s="105">
        <f>M8/L8</f>
        <v>287.15919746446338</v>
      </c>
      <c r="O8" s="107">
        <f>L8-I8</f>
        <v>0</v>
      </c>
      <c r="P8" s="108">
        <f>N8-K8</f>
        <v>-40.113529808263877</v>
      </c>
      <c r="Q8" s="109">
        <f>N8/K8</f>
        <v>0.87743088114141587</v>
      </c>
      <c r="R8" s="303"/>
      <c r="S8" s="46">
        <v>0.2854166666666666</v>
      </c>
      <c r="T8" s="47">
        <v>0.31768518518518513</v>
      </c>
      <c r="U8" s="110">
        <v>5.916666666666579</v>
      </c>
      <c r="V8" s="111">
        <v>46.480394307845501</v>
      </c>
      <c r="W8" s="112"/>
      <c r="X8" s="115"/>
      <c r="Y8" s="294"/>
      <c r="Z8" s="295"/>
      <c r="AA8" s="116">
        <f>M8-J8</f>
        <v>-441.2488278909027</v>
      </c>
      <c r="AB8" s="109">
        <f>M8/J8</f>
        <v>0.87743088114141587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1479</v>
      </c>
      <c r="G9" s="102">
        <f t="shared" si="0"/>
        <v>42255.03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03"/>
      <c r="S9" s="46">
        <v>0.32152777777777769</v>
      </c>
      <c r="T9" s="47">
        <v>0.34126157407407398</v>
      </c>
      <c r="U9" s="110">
        <v>5.5333333333332924</v>
      </c>
      <c r="V9" s="111">
        <v>28.425704963525618</v>
      </c>
      <c r="W9" s="112"/>
      <c r="X9" s="115"/>
      <c r="Y9" s="294"/>
      <c r="Z9" s="295"/>
      <c r="AA9" s="116">
        <f>M9-J9</f>
        <v>-478.17768762932928</v>
      </c>
      <c r="AB9" s="109">
        <f>M9/J9</f>
        <v>0.8671728645474085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3163.1796563578687</v>
      </c>
      <c r="N21" s="137">
        <f>M21/L21</f>
        <v>287.5617869416244</v>
      </c>
      <c r="O21" s="138">
        <f>L21-I21</f>
        <v>0</v>
      </c>
      <c r="P21" s="139">
        <f>N21-K21</f>
        <v>-39.710940331102847</v>
      </c>
      <c r="Q21" s="140">
        <f>N21/K21</f>
        <v>0.87866101565496346</v>
      </c>
      <c r="R21" s="304"/>
      <c r="S21" s="141">
        <v>0.16666666666666666</v>
      </c>
      <c r="T21" s="142">
        <v>0.42038194444444432</v>
      </c>
      <c r="U21" s="143"/>
      <c r="V21" s="165"/>
      <c r="W21" s="166"/>
      <c r="X21" s="137"/>
      <c r="Y21" s="290"/>
      <c r="Z21" s="291"/>
      <c r="AA21" s="167">
        <f>M21-J21</f>
        <v>-436.82034364213132</v>
      </c>
      <c r="AB21" s="140">
        <f>M21/J21</f>
        <v>0.87866101565496357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2510</v>
      </c>
      <c r="G22" s="147">
        <f t="shared" ref="G22:G24" si="5">E22*F22</f>
        <v>46510.3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02">
        <f>Q38</f>
        <v>0.91265921265620464</v>
      </c>
      <c r="S22" s="156">
        <v>0.32847222222222222</v>
      </c>
      <c r="T22" s="157">
        <v>0.36320601851851853</v>
      </c>
      <c r="U22" s="158"/>
      <c r="V22" s="111">
        <v>50.03117080523942</v>
      </c>
      <c r="W22" s="160"/>
      <c r="X22" s="161"/>
      <c r="Y22" s="305"/>
      <c r="Z22" s="306"/>
      <c r="AA22" s="114">
        <f>M22-J22</f>
        <v>-289.8765594302522</v>
      </c>
      <c r="AB22" s="155">
        <f>M22/J22</f>
        <v>0.91215861835446899</v>
      </c>
      <c r="AC22" s="307">
        <f>AB38</f>
        <v>0.91265921265620464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809</v>
      </c>
      <c r="G23" s="102">
        <f t="shared" si="5"/>
        <v>18024.52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3013.7298070850179</v>
      </c>
      <c r="N23" s="105">
        <f>M23/L23</f>
        <v>602.74596141700363</v>
      </c>
      <c r="O23" s="107">
        <f>L23-I23</f>
        <v>0</v>
      </c>
      <c r="P23" s="108">
        <f>N23-K23</f>
        <v>-57.254038582996372</v>
      </c>
      <c r="Q23" s="109">
        <f>N23/K23</f>
        <v>0.91325145669242969</v>
      </c>
      <c r="R23" s="303"/>
      <c r="S23" s="46">
        <v>0.36666666666666664</v>
      </c>
      <c r="T23" s="47">
        <v>0.37784722222222222</v>
      </c>
      <c r="U23" s="110">
        <v>4.9833333333332863</v>
      </c>
      <c r="V23" s="111">
        <v>16.106287924646285</v>
      </c>
      <c r="W23" s="112"/>
      <c r="X23" s="115"/>
      <c r="Y23" s="294"/>
      <c r="Z23" s="295"/>
      <c r="AA23" s="116">
        <f>M23-J23</f>
        <v>-286.27019291498209</v>
      </c>
      <c r="AB23" s="109">
        <f>M23/J23</f>
        <v>0.91325145669242969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3010</v>
      </c>
      <c r="G24" s="102">
        <f t="shared" si="5"/>
        <v>53848.9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3011.4729576416598</v>
      </c>
      <c r="N24" s="105">
        <f>M24/L24</f>
        <v>752.86823941041496</v>
      </c>
      <c r="O24" s="107">
        <f>L24-I24</f>
        <v>0</v>
      </c>
      <c r="P24" s="108">
        <f>N24-K24</f>
        <v>-72.131760589585042</v>
      </c>
      <c r="Q24" s="109">
        <f>N24/K24</f>
        <v>0.91256756292171515</v>
      </c>
      <c r="R24" s="303"/>
      <c r="S24" s="46">
        <v>0.38194444444444442</v>
      </c>
      <c r="T24" s="47">
        <v>0.42358796296296292</v>
      </c>
      <c r="U24" s="110">
        <v>5.8999999999999631</v>
      </c>
      <c r="V24" s="111">
        <v>59.970653079160044</v>
      </c>
      <c r="W24" s="112"/>
      <c r="X24" s="115"/>
      <c r="Y24" s="294"/>
      <c r="Z24" s="295"/>
      <c r="AA24" s="116">
        <f>M24-J24</f>
        <v>-288.52704235834017</v>
      </c>
      <c r="AB24" s="109">
        <f>M24/J24</f>
        <v>0.91256756292171515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3011.7754017654752</v>
      </c>
      <c r="N38" s="137">
        <f t="shared" ref="N38:N44" si="10">M38/L38</f>
        <v>752.9438504413688</v>
      </c>
      <c r="O38" s="138">
        <f t="shared" ref="O38:O44" si="11">L38-I38</f>
        <v>0</v>
      </c>
      <c r="P38" s="139">
        <f t="shared" ref="P38:P44" si="12">N38-K38</f>
        <v>-72.056149558631205</v>
      </c>
      <c r="Q38" s="140">
        <f t="shared" ref="Q38:Q44" si="13">N38/K38</f>
        <v>0.91265921265620464</v>
      </c>
      <c r="R38" s="304"/>
      <c r="S38" s="141">
        <v>0.32847222222222222</v>
      </c>
      <c r="T38" s="142">
        <v>0.42358796296296292</v>
      </c>
      <c r="U38" s="143"/>
      <c r="V38" s="165"/>
      <c r="W38" s="98"/>
      <c r="X38" s="68"/>
      <c r="Y38" s="290"/>
      <c r="Z38" s="291"/>
      <c r="AA38" s="167">
        <f t="shared" ref="AA38:AA44" si="14">M38-J38</f>
        <v>-288.22459823452482</v>
      </c>
      <c r="AB38" s="140">
        <f t="shared" ref="AB38:AB44" si="15">M38/J38</f>
        <v>0.91265921265620464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1014</v>
      </c>
      <c r="G39" s="147">
        <f t="shared" ref="G39:G44" si="16">E39*F39</f>
        <v>25380.420000000002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3216.3495508629162</v>
      </c>
      <c r="N39" s="151">
        <f t="shared" si="10"/>
        <v>643.2699101725832</v>
      </c>
      <c r="O39" s="153">
        <f t="shared" si="11"/>
        <v>0</v>
      </c>
      <c r="P39" s="154">
        <f t="shared" si="12"/>
        <v>-76.730089827416805</v>
      </c>
      <c r="Q39" s="155">
        <f t="shared" si="13"/>
        <v>0.89343043079525442</v>
      </c>
      <c r="R39" s="302">
        <f>Q55</f>
        <v>0.89937874649683036</v>
      </c>
      <c r="S39" s="156">
        <v>0.25</v>
      </c>
      <c r="T39" s="157">
        <v>0.263125</v>
      </c>
      <c r="U39" s="158"/>
      <c r="V39" s="159">
        <v>18.915854461054209</v>
      </c>
      <c r="W39" s="160"/>
      <c r="X39" s="161"/>
      <c r="Y39" s="305"/>
      <c r="Z39" s="306"/>
      <c r="AA39" s="114">
        <f t="shared" si="14"/>
        <v>-383.6504491370838</v>
      </c>
      <c r="AB39" s="155">
        <f t="shared" si="15"/>
        <v>0.89343043079525453</v>
      </c>
      <c r="AC39" s="307">
        <f>AB55</f>
        <v>0.89937874649683036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1221</v>
      </c>
      <c r="G40" s="102">
        <f t="shared" si="16"/>
        <v>22197.78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3215.6418073801174</v>
      </c>
      <c r="N40" s="105">
        <f t="shared" si="10"/>
        <v>1071.8806024600392</v>
      </c>
      <c r="O40" s="107">
        <f t="shared" si="11"/>
        <v>0</v>
      </c>
      <c r="P40" s="108">
        <f t="shared" si="12"/>
        <v>-128.1193975399608</v>
      </c>
      <c r="Q40" s="109">
        <f t="shared" si="13"/>
        <v>0.89323383538336598</v>
      </c>
      <c r="R40" s="303"/>
      <c r="S40" s="46">
        <v>0.2729166666666667</v>
      </c>
      <c r="T40" s="47">
        <v>0.28872685185185187</v>
      </c>
      <c r="U40" s="110">
        <v>15</v>
      </c>
      <c r="V40" s="111">
        <v>22.782388209987598</v>
      </c>
      <c r="W40" s="112"/>
      <c r="X40" s="115"/>
      <c r="Y40" s="294"/>
      <c r="Z40" s="295"/>
      <c r="AA40" s="116">
        <f t="shared" si="14"/>
        <v>-384.35819261988263</v>
      </c>
      <c r="AB40" s="109">
        <f t="shared" si="15"/>
        <v>0.89323383538336598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1321</v>
      </c>
      <c r="G41" s="102">
        <f t="shared" si="16"/>
        <v>32787.22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3216.7601595422807</v>
      </c>
      <c r="N41" s="105">
        <f t="shared" si="10"/>
        <v>643.35203190845618</v>
      </c>
      <c r="O41" s="107">
        <f t="shared" si="11"/>
        <v>0</v>
      </c>
      <c r="P41" s="108">
        <f t="shared" si="12"/>
        <v>-76.647968091543817</v>
      </c>
      <c r="Q41" s="109">
        <f t="shared" si="13"/>
        <v>0.89354448876174475</v>
      </c>
      <c r="R41" s="303"/>
      <c r="S41" s="46">
        <v>0.29861111111111116</v>
      </c>
      <c r="T41" s="47">
        <v>0.31571759259259263</v>
      </c>
      <c r="U41" s="110">
        <v>15</v>
      </c>
      <c r="V41" s="111">
        <v>24.639698351423895</v>
      </c>
      <c r="W41" s="112"/>
      <c r="X41" s="115"/>
      <c r="Y41" s="294"/>
      <c r="Z41" s="295"/>
      <c r="AA41" s="116">
        <f t="shared" si="14"/>
        <v>-383.23984045771931</v>
      </c>
      <c r="AB41" s="109">
        <f t="shared" si="15"/>
        <v>0.89354448876174464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2183</v>
      </c>
      <c r="G42" s="102">
        <f t="shared" si="16"/>
        <v>37263.81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3015.0071831917835</v>
      </c>
      <c r="N42" s="105">
        <f t="shared" si="10"/>
        <v>1005.0023943972611</v>
      </c>
      <c r="O42" s="107">
        <f t="shared" si="11"/>
        <v>0</v>
      </c>
      <c r="P42" s="108">
        <f t="shared" si="12"/>
        <v>-94.997605602738872</v>
      </c>
      <c r="Q42" s="109">
        <f t="shared" si="13"/>
        <v>0.91363854036114645</v>
      </c>
      <c r="R42" s="303"/>
      <c r="S42" s="46">
        <v>0.32569444444444451</v>
      </c>
      <c r="T42" s="47">
        <v>0.35585648148148152</v>
      </c>
      <c r="U42" s="110">
        <v>15</v>
      </c>
      <c r="V42" s="111">
        <v>43.442682568119245</v>
      </c>
      <c r="W42" s="112"/>
      <c r="X42" s="115"/>
      <c r="Y42" s="294"/>
      <c r="Z42" s="295"/>
      <c r="AA42" s="116">
        <f t="shared" si="14"/>
        <v>-284.9928168082165</v>
      </c>
      <c r="AB42" s="109">
        <f t="shared" si="15"/>
        <v>0.91363854036114656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4674</v>
      </c>
      <c r="G43" s="102">
        <f t="shared" si="16"/>
        <v>65576.22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2740.1161146167415</v>
      </c>
      <c r="N43" s="105">
        <f t="shared" si="10"/>
        <v>913.37203820558045</v>
      </c>
      <c r="O43" s="107">
        <f t="shared" si="11"/>
        <v>0</v>
      </c>
      <c r="P43" s="108">
        <f t="shared" si="12"/>
        <v>-86.627961794419548</v>
      </c>
      <c r="Q43" s="109">
        <f t="shared" si="13"/>
        <v>0.91337203820558044</v>
      </c>
      <c r="R43" s="303"/>
      <c r="S43" s="46">
        <v>0.36597222222222231</v>
      </c>
      <c r="T43" s="47">
        <v>0.43703703703703711</v>
      </c>
      <c r="U43" s="110">
        <v>14.566666666666732</v>
      </c>
      <c r="V43" s="111">
        <v>102.34602778474773</v>
      </c>
      <c r="W43" s="112"/>
      <c r="X43" s="115"/>
      <c r="Y43" s="294"/>
      <c r="Z43" s="295"/>
      <c r="AA43" s="116">
        <f t="shared" si="14"/>
        <v>-259.88388538325853</v>
      </c>
      <c r="AB43" s="109">
        <f t="shared" si="15"/>
        <v>0.91337203820558044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6629</v>
      </c>
      <c r="G44" s="120">
        <f t="shared" si="16"/>
        <v>94662.12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3213.2652368905506</v>
      </c>
      <c r="N44" s="105">
        <f t="shared" si="10"/>
        <v>1071.0884122968503</v>
      </c>
      <c r="O44" s="107">
        <f t="shared" si="11"/>
        <v>0</v>
      </c>
      <c r="P44" s="108">
        <f t="shared" si="12"/>
        <v>-128.91158770314973</v>
      </c>
      <c r="Q44" s="109">
        <f t="shared" si="13"/>
        <v>0.89257367691404188</v>
      </c>
      <c r="R44" s="303"/>
      <c r="S44" s="46">
        <v>0.44722222222222235</v>
      </c>
      <c r="T44" s="119">
        <v>0.53317129629629645</v>
      </c>
      <c r="U44" s="110">
        <v>14.666666666666748</v>
      </c>
      <c r="V44" s="111">
        <v>123.78063143797293</v>
      </c>
      <c r="W44" s="112"/>
      <c r="X44" s="115"/>
      <c r="Y44" s="294"/>
      <c r="Z44" s="295"/>
      <c r="AA44" s="116">
        <f t="shared" si="14"/>
        <v>-386.73476310944943</v>
      </c>
      <c r="AB44" s="109">
        <f t="shared" si="15"/>
        <v>0.89257367691404177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3102.8566754140647</v>
      </c>
      <c r="N55" s="137">
        <f t="shared" ref="N55:N62" si="22">M55/L55</f>
        <v>846.23363874929044</v>
      </c>
      <c r="O55" s="138">
        <f t="shared" ref="O55:O62" si="23">L55-I55</f>
        <v>0</v>
      </c>
      <c r="P55" s="139">
        <f t="shared" ref="P55:P62" si="24">N55-K55</f>
        <v>-94.675452159800557</v>
      </c>
      <c r="Q55" s="140">
        <f t="shared" ref="Q55:Q62" si="25">N55/K55</f>
        <v>0.89937874649683036</v>
      </c>
      <c r="R55" s="304"/>
      <c r="S55" s="141">
        <v>0.25</v>
      </c>
      <c r="T55" s="142">
        <v>0.53317129629629645</v>
      </c>
      <c r="U55" s="143"/>
      <c r="V55" s="165"/>
      <c r="W55" s="98"/>
      <c r="X55" s="68"/>
      <c r="Y55" s="290"/>
      <c r="Z55" s="291"/>
      <c r="AA55" s="167">
        <f t="shared" ref="AA55:AA62" si="26">M55-J55</f>
        <v>-347.14332458593526</v>
      </c>
      <c r="AB55" s="140">
        <f t="shared" ref="AB55:AB62" si="27">M55/J55</f>
        <v>0.89937874649683036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1704</v>
      </c>
      <c r="G56" s="147">
        <f t="shared" ref="G56:G62" si="28">E56*F56</f>
        <v>35306.879999999997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3216.5583578594533</v>
      </c>
      <c r="N56" s="151">
        <f t="shared" si="22"/>
        <v>1072.1861192864844</v>
      </c>
      <c r="O56" s="153">
        <f t="shared" si="23"/>
        <v>0</v>
      </c>
      <c r="P56" s="154">
        <f t="shared" si="24"/>
        <v>-127.81388071351557</v>
      </c>
      <c r="Q56" s="155">
        <f t="shared" si="25"/>
        <v>0.89348843273873702</v>
      </c>
      <c r="R56" s="302">
        <f>Q72</f>
        <v>0.89573926176302576</v>
      </c>
      <c r="S56" s="156">
        <v>0.25</v>
      </c>
      <c r="T56" s="157">
        <v>0.27207175925925925</v>
      </c>
      <c r="U56" s="158"/>
      <c r="V56" s="159">
        <v>31.785526213190924</v>
      </c>
      <c r="W56" s="157"/>
      <c r="X56" s="168"/>
      <c r="Y56" s="305"/>
      <c r="Z56" s="306"/>
      <c r="AA56" s="114">
        <f t="shared" si="26"/>
        <v>-383.44164214054672</v>
      </c>
      <c r="AB56" s="155">
        <f t="shared" si="27"/>
        <v>0.89348843273873702</v>
      </c>
      <c r="AC56" s="307">
        <f>AB72</f>
        <v>0.89573926176302576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757</v>
      </c>
      <c r="G57" s="102">
        <f t="shared" si="28"/>
        <v>17956.04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3216.0711494849397</v>
      </c>
      <c r="N57" s="105">
        <f t="shared" si="22"/>
        <v>643.21422989698794</v>
      </c>
      <c r="O57" s="107">
        <f t="shared" si="23"/>
        <v>0</v>
      </c>
      <c r="P57" s="108">
        <f t="shared" si="24"/>
        <v>-76.785770103012055</v>
      </c>
      <c r="Q57" s="109">
        <f t="shared" si="25"/>
        <v>0.89335309707914989</v>
      </c>
      <c r="R57" s="303"/>
      <c r="S57" s="46">
        <v>0.28194444444444444</v>
      </c>
      <c r="T57" s="47">
        <v>0.29174768518518518</v>
      </c>
      <c r="U57" s="110">
        <v>15</v>
      </c>
      <c r="V57" s="111">
        <v>14.122821880751644</v>
      </c>
      <c r="W57" s="112"/>
      <c r="X57" s="13"/>
      <c r="Y57" s="294"/>
      <c r="Z57" s="295"/>
      <c r="AA57" s="116">
        <f t="shared" si="26"/>
        <v>-383.92885051506028</v>
      </c>
      <c r="AB57" s="109">
        <f t="shared" si="27"/>
        <v>0.89335309707914989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1934</v>
      </c>
      <c r="G58" s="102">
        <f t="shared" si="28"/>
        <v>58020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3214.9506743701645</v>
      </c>
      <c r="N58" s="105">
        <f t="shared" si="22"/>
        <v>803.73766859254113</v>
      </c>
      <c r="O58" s="107">
        <f t="shared" si="23"/>
        <v>0</v>
      </c>
      <c r="P58" s="108">
        <f t="shared" si="24"/>
        <v>-96.262331407458873</v>
      </c>
      <c r="Q58" s="109">
        <f t="shared" si="25"/>
        <v>0.89304185399171232</v>
      </c>
      <c r="R58" s="303"/>
      <c r="S58" s="46">
        <v>0.30208333333333337</v>
      </c>
      <c r="T58" s="47">
        <v>0.32714120370370375</v>
      </c>
      <c r="U58" s="110">
        <v>14.883333333333395</v>
      </c>
      <c r="V58" s="111">
        <v>36.093866361645873</v>
      </c>
      <c r="W58" s="112"/>
      <c r="X58" s="13"/>
      <c r="Y58" s="294"/>
      <c r="Z58" s="295"/>
      <c r="AA58" s="116">
        <f t="shared" si="26"/>
        <v>-385.04932562983549</v>
      </c>
      <c r="AB58" s="109">
        <f t="shared" si="27"/>
        <v>0.89304185399171232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2236</v>
      </c>
      <c r="G59" s="102">
        <f t="shared" si="28"/>
        <v>67080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3015.7809012974694</v>
      </c>
      <c r="N59" s="105">
        <f t="shared" si="22"/>
        <v>753.94522532436736</v>
      </c>
      <c r="O59" s="107">
        <f t="shared" si="23"/>
        <v>0</v>
      </c>
      <c r="P59" s="108">
        <f t="shared" si="24"/>
        <v>-71.054774675632643</v>
      </c>
      <c r="Q59" s="109">
        <f t="shared" si="25"/>
        <v>0.91387300039317254</v>
      </c>
      <c r="R59" s="303"/>
      <c r="S59" s="46">
        <v>0.33750000000000008</v>
      </c>
      <c r="T59" s="47">
        <v>0.36839120370370376</v>
      </c>
      <c r="U59" s="110">
        <v>14.916666666666707</v>
      </c>
      <c r="V59" s="111">
        <v>44.485990325849201</v>
      </c>
      <c r="W59" s="112"/>
      <c r="X59" s="115"/>
      <c r="Y59" s="294"/>
      <c r="Z59" s="295"/>
      <c r="AA59" s="116">
        <f t="shared" si="26"/>
        <v>-284.21909870253057</v>
      </c>
      <c r="AB59" s="109">
        <f t="shared" si="27"/>
        <v>0.91387300039317254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3518</v>
      </c>
      <c r="G60" s="102">
        <f t="shared" si="28"/>
        <v>96674.64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3215.8858765915911</v>
      </c>
      <c r="N60" s="105">
        <f t="shared" si="22"/>
        <v>643.17717531831818</v>
      </c>
      <c r="O60" s="107">
        <f t="shared" si="23"/>
        <v>0</v>
      </c>
      <c r="P60" s="108">
        <f t="shared" si="24"/>
        <v>-76.822824681681823</v>
      </c>
      <c r="Q60" s="109">
        <f t="shared" si="25"/>
        <v>0.89330163238655302</v>
      </c>
      <c r="R60" s="303"/>
      <c r="S60" s="46">
        <v>0.37847222222222232</v>
      </c>
      <c r="T60" s="47">
        <v>0.42405092592592603</v>
      </c>
      <c r="U60" s="110">
        <v>14.516666666666724</v>
      </c>
      <c r="V60" s="111">
        <v>65.636657549463962</v>
      </c>
      <c r="W60" s="112"/>
      <c r="X60" s="115"/>
      <c r="Y60" s="294"/>
      <c r="Z60" s="295"/>
      <c r="AA60" s="116">
        <f t="shared" si="26"/>
        <v>-384.11412340840889</v>
      </c>
      <c r="AB60" s="109">
        <f t="shared" si="27"/>
        <v>0.89330163238655313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2201</v>
      </c>
      <c r="G61" s="120">
        <f t="shared" si="28"/>
        <v>40014.18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3211.9262807528698</v>
      </c>
      <c r="N61" s="105">
        <f t="shared" si="22"/>
        <v>1070.64209358429</v>
      </c>
      <c r="O61" s="107">
        <f t="shared" si="23"/>
        <v>0</v>
      </c>
      <c r="P61" s="108">
        <f t="shared" si="24"/>
        <v>-129.35790641570998</v>
      </c>
      <c r="Q61" s="109">
        <f t="shared" si="25"/>
        <v>0.89220174465357505</v>
      </c>
      <c r="R61" s="303"/>
      <c r="S61" s="46">
        <v>0.4340277777777779</v>
      </c>
      <c r="T61" s="119">
        <v>0.46256944444444459</v>
      </c>
      <c r="U61" s="110">
        <v>15</v>
      </c>
      <c r="V61" s="111">
        <v>41.115514011437824</v>
      </c>
      <c r="W61" s="112"/>
      <c r="X61" s="49"/>
      <c r="Y61" s="294"/>
      <c r="Z61" s="295"/>
      <c r="AA61" s="116">
        <f t="shared" si="26"/>
        <v>-388.07371924713016</v>
      </c>
      <c r="AB61" s="109">
        <f t="shared" si="27"/>
        <v>0.89220174465357494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5366</v>
      </c>
      <c r="G62" s="120">
        <f t="shared" si="28"/>
        <v>89397.56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3212.7343775428581</v>
      </c>
      <c r="N62" s="105">
        <f t="shared" si="22"/>
        <v>642.54687550857159</v>
      </c>
      <c r="O62" s="122">
        <f t="shared" si="23"/>
        <v>0</v>
      </c>
      <c r="P62" s="123">
        <f t="shared" si="24"/>
        <v>-77.453124491428412</v>
      </c>
      <c r="Q62" s="124">
        <f t="shared" si="25"/>
        <v>0.89242621598412719</v>
      </c>
      <c r="R62" s="303"/>
      <c r="S62" s="46">
        <v>0.47291666666666682</v>
      </c>
      <c r="T62" s="119">
        <v>0.5425000000000002</v>
      </c>
      <c r="U62" s="110">
        <v>14.900000000000011</v>
      </c>
      <c r="V62" s="111">
        <v>100.21370028300917</v>
      </c>
      <c r="W62" s="112"/>
      <c r="X62" s="115"/>
      <c r="Y62" s="294"/>
      <c r="Z62" s="295"/>
      <c r="AA62" s="116">
        <f t="shared" si="26"/>
        <v>-387.26562245714194</v>
      </c>
      <c r="AB62" s="109">
        <f t="shared" si="27"/>
        <v>0.89242621598412719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3186.2725168427633</v>
      </c>
      <c r="N72" s="137">
        <f>M72/L72</f>
        <v>769.10026268618412</v>
      </c>
      <c r="O72" s="138">
        <f>L72-I72</f>
        <v>0</v>
      </c>
      <c r="P72" s="139">
        <f>N72-K72</f>
        <v>-89.520426968988204</v>
      </c>
      <c r="Q72" s="140">
        <f>N72/K72</f>
        <v>0.89573926176302576</v>
      </c>
      <c r="R72" s="304"/>
      <c r="S72" s="141">
        <v>0.25</v>
      </c>
      <c r="T72" s="142">
        <v>0.5425000000000002</v>
      </c>
      <c r="U72" s="143"/>
      <c r="V72" s="165"/>
      <c r="W72" s="166"/>
      <c r="X72" s="137"/>
      <c r="Y72" s="290"/>
      <c r="Z72" s="291"/>
      <c r="AA72" s="167">
        <f>M72-J72</f>
        <v>-370.87034030009409</v>
      </c>
      <c r="AB72" s="140">
        <f>M72/J72</f>
        <v>0.89573926176302576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1591</v>
      </c>
      <c r="G73" s="147">
        <f t="shared" ref="G73:G75" si="33">E73*F73</f>
        <v>45454.87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3121.5940871335451</v>
      </c>
      <c r="N73" s="151">
        <f>M73/L73</f>
        <v>260.1328405944621</v>
      </c>
      <c r="O73" s="153">
        <f>L73-I73</f>
        <v>0</v>
      </c>
      <c r="P73" s="154">
        <f>N73-K73</f>
        <v>-39.867159405537905</v>
      </c>
      <c r="Q73" s="155">
        <f>N73/K73</f>
        <v>0.86710946864820704</v>
      </c>
      <c r="R73" s="302">
        <f>Q89</f>
        <v>0.89362269938863403</v>
      </c>
      <c r="S73" s="156">
        <v>0.70833333333333337</v>
      </c>
      <c r="T73" s="157">
        <v>0.72956018518518517</v>
      </c>
      <c r="U73" s="158"/>
      <c r="V73" s="159">
        <v>30.580529478019901</v>
      </c>
      <c r="W73" s="157"/>
      <c r="X73" s="168"/>
      <c r="Y73" s="305"/>
      <c r="Z73" s="306"/>
      <c r="AA73" s="114">
        <f>M73-J73</f>
        <v>-478.40591286645486</v>
      </c>
      <c r="AB73" s="155">
        <f>M73/J73</f>
        <v>0.86710946864820704</v>
      </c>
      <c r="AC73" s="307">
        <f>AB89</f>
        <v>0.89362269938863403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632</v>
      </c>
      <c r="G74" s="102">
        <f t="shared" si="33"/>
        <v>11192.720000000001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03"/>
      <c r="S74" s="46">
        <v>0.73333333333333339</v>
      </c>
      <c r="T74" s="47">
        <v>0.74138888888888899</v>
      </c>
      <c r="U74" s="110">
        <v>5.4333333333334366</v>
      </c>
      <c r="V74" s="111">
        <v>11.612874889546168</v>
      </c>
      <c r="W74" s="112"/>
      <c r="X74" s="13"/>
      <c r="Y74" s="294"/>
      <c r="Z74" s="295"/>
      <c r="AA74" s="116">
        <f>M74-J74</f>
        <v>-334.6586990155788</v>
      </c>
      <c r="AB74" s="109">
        <f>M74/J74</f>
        <v>0.90703925027345034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1216</v>
      </c>
      <c r="G75" s="102">
        <f t="shared" si="33"/>
        <v>23006.720000000001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03"/>
      <c r="S75" s="46">
        <v>0.74513888888888891</v>
      </c>
      <c r="T75" s="47">
        <v>0.76065972222222222</v>
      </c>
      <c r="U75" s="110">
        <v>5.3999999999998849</v>
      </c>
      <c r="V75" s="111">
        <v>22.35164167722878</v>
      </c>
      <c r="W75" s="112"/>
      <c r="X75" s="13"/>
      <c r="Y75" s="294"/>
      <c r="Z75" s="295"/>
      <c r="AA75" s="116">
        <f>M75-J75</f>
        <v>-335.81023472071911</v>
      </c>
      <c r="AB75" s="109">
        <f>M75/J75</f>
        <v>0.90671937924424473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3217.0417177990826</v>
      </c>
      <c r="N89" s="137">
        <f t="shared" ref="N89:N94" si="37">M89/L89</f>
        <v>438.68750697260219</v>
      </c>
      <c r="O89" s="138">
        <f t="shared" ref="O89:O94" si="38">L89-I89</f>
        <v>0</v>
      </c>
      <c r="P89" s="139">
        <f t="shared" ref="P89:P94" si="39">N89-K89</f>
        <v>-52.221583936488742</v>
      </c>
      <c r="Q89" s="140">
        <f t="shared" ref="Q89:Q94" si="40">N89/K89</f>
        <v>0.89362269938863403</v>
      </c>
      <c r="R89" s="304"/>
      <c r="S89" s="141">
        <v>0.70833333333333337</v>
      </c>
      <c r="T89" s="142">
        <v>0.76065972222222222</v>
      </c>
      <c r="U89" s="143"/>
      <c r="V89" s="165"/>
      <c r="W89" s="166"/>
      <c r="X89" s="137"/>
      <c r="Y89" s="290"/>
      <c r="Z89" s="291"/>
      <c r="AA89" s="167">
        <f t="shared" ref="AA89:AA94" si="41">M89-J89</f>
        <v>-382.95828220091744</v>
      </c>
      <c r="AB89" s="140">
        <f t="shared" ref="AB89:AB94" si="42">M89/J89</f>
        <v>0.89362269938863403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581</v>
      </c>
      <c r="G90" s="147">
        <f t="shared" ref="G90:G94" si="43">E90*F90</f>
        <v>13519.869999999999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02">
        <f>Q106</f>
        <v>0.91238390985482154</v>
      </c>
      <c r="S90" s="156">
        <v>0.70833333333333337</v>
      </c>
      <c r="T90" s="157">
        <v>0.71717592592592594</v>
      </c>
      <c r="U90" s="158"/>
      <c r="V90" s="159">
        <v>12.733887742056002</v>
      </c>
      <c r="W90" s="160"/>
      <c r="X90" s="161"/>
      <c r="Y90" s="305"/>
      <c r="Z90" s="306"/>
      <c r="AA90" s="114">
        <f t="shared" si="41"/>
        <v>-262.42285889890081</v>
      </c>
      <c r="AB90" s="155">
        <f t="shared" si="42"/>
        <v>0.91252571370036639</v>
      </c>
      <c r="AC90" s="307">
        <f>AB106</f>
        <v>0.91238390985482154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1423</v>
      </c>
      <c r="G91" s="102">
        <f t="shared" si="43"/>
        <v>34920.42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2738.7099097226474</v>
      </c>
      <c r="N91" s="105">
        <f t="shared" si="37"/>
        <v>684.67747743066184</v>
      </c>
      <c r="O91" s="107">
        <f t="shared" si="38"/>
        <v>0</v>
      </c>
      <c r="P91" s="108">
        <f t="shared" si="39"/>
        <v>-65.322522569338162</v>
      </c>
      <c r="Q91" s="109">
        <f t="shared" si="40"/>
        <v>0.91290330324088242</v>
      </c>
      <c r="R91" s="303"/>
      <c r="S91" s="46">
        <v>0.72013888888888888</v>
      </c>
      <c r="T91" s="47">
        <v>0.74178240740740742</v>
      </c>
      <c r="U91" s="110">
        <v>5</v>
      </c>
      <c r="V91" s="111">
        <v>31.175262373314499</v>
      </c>
      <c r="W91" s="112"/>
      <c r="X91" s="115"/>
      <c r="Y91" s="294"/>
      <c r="Z91" s="295"/>
      <c r="AA91" s="116">
        <f t="shared" si="41"/>
        <v>-261.29009027735265</v>
      </c>
      <c r="AB91" s="109">
        <f t="shared" si="42"/>
        <v>0.91290330324088242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1533</v>
      </c>
      <c r="G92" s="102">
        <f t="shared" si="43"/>
        <v>37297.89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2736.6850913032717</v>
      </c>
      <c r="N92" s="105">
        <f t="shared" si="37"/>
        <v>684.17127282581794</v>
      </c>
      <c r="O92" s="107">
        <f t="shared" si="38"/>
        <v>0</v>
      </c>
      <c r="P92" s="108">
        <f t="shared" si="39"/>
        <v>-65.828727174182063</v>
      </c>
      <c r="Q92" s="109">
        <f t="shared" si="40"/>
        <v>0.91222836376775729</v>
      </c>
      <c r="R92" s="303"/>
      <c r="S92" s="46">
        <v>0.74583333333333335</v>
      </c>
      <c r="T92" s="47">
        <v>0.76916666666666667</v>
      </c>
      <c r="U92" s="110">
        <v>5.8333333333333393</v>
      </c>
      <c r="V92" s="111">
        <v>33.610005145384491</v>
      </c>
      <c r="W92" s="112"/>
      <c r="X92" s="115"/>
      <c r="Y92" s="294"/>
      <c r="Z92" s="295"/>
      <c r="AA92" s="116">
        <f t="shared" si="41"/>
        <v>-263.31490869672825</v>
      </c>
      <c r="AB92" s="109">
        <f t="shared" si="42"/>
        <v>0.91222836376775729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1642</v>
      </c>
      <c r="G93" s="102">
        <f t="shared" si="43"/>
        <v>36583.760000000002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3009.9687743904633</v>
      </c>
      <c r="N93" s="105">
        <f t="shared" si="37"/>
        <v>601.99375487809266</v>
      </c>
      <c r="O93" s="107">
        <f t="shared" si="38"/>
        <v>0</v>
      </c>
      <c r="P93" s="108">
        <f t="shared" si="39"/>
        <v>-58.006245121907341</v>
      </c>
      <c r="Q93" s="109">
        <f t="shared" si="40"/>
        <v>0.91211174981529186</v>
      </c>
      <c r="R93" s="303"/>
      <c r="S93" s="46">
        <v>0.77222222222222225</v>
      </c>
      <c r="T93" s="47">
        <v>0.79494212962962962</v>
      </c>
      <c r="U93" s="110">
        <v>5</v>
      </c>
      <c r="V93" s="111">
        <v>32.731236562396198</v>
      </c>
      <c r="W93" s="112"/>
      <c r="X93" s="115"/>
      <c r="Y93" s="294"/>
      <c r="Z93" s="295"/>
      <c r="AA93" s="116">
        <f t="shared" si="41"/>
        <v>-290.0312256095367</v>
      </c>
      <c r="AB93" s="109">
        <f t="shared" si="42"/>
        <v>0.91211174981529186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5389</v>
      </c>
      <c r="G94" s="102">
        <f t="shared" si="43"/>
        <v>96409.21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3010.248077217735</v>
      </c>
      <c r="N94" s="105">
        <f t="shared" si="37"/>
        <v>752.56201930443376</v>
      </c>
      <c r="O94" s="107">
        <f t="shared" si="38"/>
        <v>0</v>
      </c>
      <c r="P94" s="108">
        <f t="shared" si="39"/>
        <v>-72.437980695566239</v>
      </c>
      <c r="Q94" s="109">
        <f t="shared" si="40"/>
        <v>0.91219638703567729</v>
      </c>
      <c r="R94" s="303"/>
      <c r="S94" s="46">
        <v>0.79861111111111116</v>
      </c>
      <c r="T94" s="47">
        <v>0.8731944444444445</v>
      </c>
      <c r="U94" s="110">
        <v>5.2833333333334132</v>
      </c>
      <c r="V94" s="111">
        <v>107.41307417389055</v>
      </c>
      <c r="W94" s="112"/>
      <c r="X94" s="115"/>
      <c r="Y94" s="294"/>
      <c r="Z94" s="295"/>
      <c r="AA94" s="116">
        <f t="shared" si="41"/>
        <v>-289.75192278226496</v>
      </c>
      <c r="AB94" s="109">
        <f t="shared" si="42"/>
        <v>0.91219638703567729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2846.6377987470432</v>
      </c>
      <c r="N106" s="137">
        <f t="shared" ref="N106:N114" si="48">M106/L106</f>
        <v>646.96313607887339</v>
      </c>
      <c r="O106" s="138">
        <f t="shared" ref="O106:O114" si="49">L106-I106</f>
        <v>0</v>
      </c>
      <c r="P106" s="139">
        <f t="shared" ref="P106:P114" si="50">N106-K106</f>
        <v>-62.127773012035618</v>
      </c>
      <c r="Q106" s="140">
        <f t="shared" ref="Q106:Q114" si="51">N106/K106</f>
        <v>0.91238390985482154</v>
      </c>
      <c r="R106" s="304"/>
      <c r="S106" s="141">
        <v>0.70833333333333337</v>
      </c>
      <c r="T106" s="142">
        <v>0.8731944444444445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-273.36220125295677</v>
      </c>
      <c r="AB106" s="140">
        <f t="shared" ref="AB106:AB114" si="53">M106/J106</f>
        <v>0.91238390985482154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688</v>
      </c>
      <c r="G107" s="147">
        <f t="shared" ref="G107:G114" si="54">E107*F107</f>
        <v>12507.84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2740.0541168696368</v>
      </c>
      <c r="N107" s="151">
        <f t="shared" si="48"/>
        <v>913.3513722898789</v>
      </c>
      <c r="O107" s="153">
        <f t="shared" si="49"/>
        <v>0</v>
      </c>
      <c r="P107" s="154">
        <f t="shared" si="50"/>
        <v>-86.648627710121104</v>
      </c>
      <c r="Q107" s="155">
        <f t="shared" si="51"/>
        <v>0.91335137228987895</v>
      </c>
      <c r="R107" s="302">
        <f>Q123</f>
        <v>0.90196681259220857</v>
      </c>
      <c r="S107" s="156">
        <v>0.73263888888888884</v>
      </c>
      <c r="T107" s="157">
        <v>0.7430902777777777</v>
      </c>
      <c r="U107" s="158"/>
      <c r="V107" s="159">
        <v>15.065395878808467</v>
      </c>
      <c r="W107" s="160"/>
      <c r="X107" s="161"/>
      <c r="Y107" s="305"/>
      <c r="Z107" s="306"/>
      <c r="AA107" s="114">
        <f t="shared" si="52"/>
        <v>-259.9458831303632</v>
      </c>
      <c r="AB107" s="155">
        <f t="shared" si="53"/>
        <v>0.91335137228987895</v>
      </c>
      <c r="AC107" s="307">
        <f>AB123</f>
        <v>0.90196681259220857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411</v>
      </c>
      <c r="G108" s="102">
        <f t="shared" si="54"/>
        <v>7471.98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3212.8829425386707</v>
      </c>
      <c r="N108" s="105">
        <f t="shared" si="48"/>
        <v>1070.9609808462235</v>
      </c>
      <c r="O108" s="107">
        <f t="shared" si="49"/>
        <v>0</v>
      </c>
      <c r="P108" s="108">
        <f t="shared" si="50"/>
        <v>-129.03901915377651</v>
      </c>
      <c r="Q108" s="109">
        <f t="shared" si="51"/>
        <v>0.89246748403851961</v>
      </c>
      <c r="R108" s="303"/>
      <c r="S108" s="46">
        <v>0.7534722222222221</v>
      </c>
      <c r="T108" s="47">
        <v>0.75879629629629619</v>
      </c>
      <c r="U108" s="110">
        <v>14.949999999999939</v>
      </c>
      <c r="V108" s="111">
        <v>7.6753496598026745</v>
      </c>
      <c r="W108" s="112"/>
      <c r="X108" s="115"/>
      <c r="Y108" s="294"/>
      <c r="Z108" s="295"/>
      <c r="AA108" s="116">
        <f t="shared" si="52"/>
        <v>-387.1170574613293</v>
      </c>
      <c r="AB108" s="109">
        <f t="shared" si="53"/>
        <v>0.89246748403851961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2252</v>
      </c>
      <c r="G109" s="102">
        <f t="shared" si="54"/>
        <v>31595.559999999998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2739.1401003867818</v>
      </c>
      <c r="N109" s="105">
        <f t="shared" si="48"/>
        <v>913.04670012892723</v>
      </c>
      <c r="O109" s="107">
        <f t="shared" si="49"/>
        <v>0</v>
      </c>
      <c r="P109" s="108">
        <f t="shared" si="50"/>
        <v>-86.953299871072772</v>
      </c>
      <c r="Q109" s="109">
        <f t="shared" si="51"/>
        <v>0.91304670012892719</v>
      </c>
      <c r="R109" s="303"/>
      <c r="S109" s="46">
        <v>0.76874999999999982</v>
      </c>
      <c r="T109" s="47">
        <v>0.802997685185185</v>
      </c>
      <c r="U109" s="110">
        <v>15</v>
      </c>
      <c r="V109" s="111">
        <v>49.329349740424121</v>
      </c>
      <c r="W109" s="112"/>
      <c r="X109" s="115"/>
      <c r="Y109" s="294"/>
      <c r="Z109" s="295"/>
      <c r="AA109" s="116">
        <f t="shared" si="52"/>
        <v>-260.8598996132182</v>
      </c>
      <c r="AB109" s="109">
        <f t="shared" si="53"/>
        <v>0.9130467001289273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2780</v>
      </c>
      <c r="G110" s="102">
        <f t="shared" si="54"/>
        <v>39698.400000000001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03"/>
      <c r="S110" s="46">
        <v>0.81319444444444422</v>
      </c>
      <c r="T110" s="47">
        <v>0.84922453703703682</v>
      </c>
      <c r="U110" s="110">
        <v>14.683333333333284</v>
      </c>
      <c r="V110" s="111">
        <v>51.899807280798754</v>
      </c>
      <c r="W110" s="112"/>
      <c r="X110" s="115"/>
      <c r="Y110" s="294"/>
      <c r="Z110" s="295"/>
      <c r="AA110" s="116">
        <f t="shared" si="52"/>
        <v>-386.11523357793658</v>
      </c>
      <c r="AB110" s="109">
        <f t="shared" si="53"/>
        <v>0.89274576845057318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1517</v>
      </c>
      <c r="G111" s="102">
        <f t="shared" si="54"/>
        <v>27579.06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2740.0541168696368</v>
      </c>
      <c r="N111" s="105">
        <f t="shared" si="48"/>
        <v>913.3513722898789</v>
      </c>
      <c r="O111" s="107">
        <f t="shared" si="49"/>
        <v>0</v>
      </c>
      <c r="P111" s="108">
        <f t="shared" si="50"/>
        <v>-86.648627710121104</v>
      </c>
      <c r="Q111" s="109">
        <f t="shared" si="51"/>
        <v>0.91335137228987895</v>
      </c>
      <c r="R111" s="303"/>
      <c r="S111" s="46">
        <v>0.8590277777777775</v>
      </c>
      <c r="T111" s="47">
        <v>0.88209490740740715</v>
      </c>
      <c r="U111" s="110">
        <v>15</v>
      </c>
      <c r="V111" s="111">
        <v>33.218322017663439</v>
      </c>
      <c r="W111" s="112"/>
      <c r="X111" s="115"/>
      <c r="Y111" s="294"/>
      <c r="Z111" s="295"/>
      <c r="AA111" s="116">
        <f t="shared" si="52"/>
        <v>-259.9458831303632</v>
      </c>
      <c r="AB111" s="109">
        <f t="shared" si="53"/>
        <v>0.91335137228987895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905</v>
      </c>
      <c r="G112" s="120">
        <f t="shared" si="54"/>
        <v>16452.900000000001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3212.8829425386702</v>
      </c>
      <c r="N112" s="105">
        <f t="shared" si="48"/>
        <v>1070.9609808462235</v>
      </c>
      <c r="O112" s="107">
        <f t="shared" si="49"/>
        <v>0</v>
      </c>
      <c r="P112" s="108">
        <f t="shared" si="50"/>
        <v>-129.03901915377651</v>
      </c>
      <c r="Q112" s="109">
        <f t="shared" si="51"/>
        <v>0.89246748403851961</v>
      </c>
      <c r="R112" s="303"/>
      <c r="S112" s="46">
        <v>0.89236111111111083</v>
      </c>
      <c r="T112" s="119">
        <v>0.90409722222222189</v>
      </c>
      <c r="U112" s="110">
        <v>14.783333333333299</v>
      </c>
      <c r="V112" s="111">
        <v>16.900709104918299</v>
      </c>
      <c r="W112" s="112"/>
      <c r="X112" s="115"/>
      <c r="Y112" s="294"/>
      <c r="Z112" s="295"/>
      <c r="AA112" s="116">
        <f t="shared" si="52"/>
        <v>-387.11705746132975</v>
      </c>
      <c r="AB112" s="109">
        <f t="shared" si="53"/>
        <v>0.8924674840385195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5791</v>
      </c>
      <c r="G113" s="120">
        <f t="shared" si="54"/>
        <v>81247.73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2739.1401003867818</v>
      </c>
      <c r="N113" s="105">
        <f t="shared" si="48"/>
        <v>913.04670012892723</v>
      </c>
      <c r="O113" s="122">
        <f t="shared" si="49"/>
        <v>0</v>
      </c>
      <c r="P113" s="123">
        <f t="shared" si="50"/>
        <v>-86.953299871072772</v>
      </c>
      <c r="Q113" s="124">
        <f t="shared" si="51"/>
        <v>0.91304670012892719</v>
      </c>
      <c r="R113" s="303"/>
      <c r="S113" s="46">
        <v>0.91388888888888853</v>
      </c>
      <c r="T113" s="119">
        <v>1.0019791666666662</v>
      </c>
      <c r="U113" s="110">
        <v>15</v>
      </c>
      <c r="V113" s="111">
        <v>126.85002857317767</v>
      </c>
      <c r="W113" s="112"/>
      <c r="X113" s="115"/>
      <c r="Y113" s="294"/>
      <c r="Z113" s="295"/>
      <c r="AA113" s="116">
        <f t="shared" si="52"/>
        <v>-260.8598996132182</v>
      </c>
      <c r="AB113" s="109">
        <f t="shared" si="53"/>
        <v>0.9130467001289273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7448</v>
      </c>
      <c r="G114" s="120">
        <f t="shared" si="54"/>
        <v>106357.44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03"/>
      <c r="S114" s="46">
        <v>1.0118055555555552</v>
      </c>
      <c r="T114" s="119">
        <v>1.108356481481481</v>
      </c>
      <c r="U114" s="110">
        <v>15</v>
      </c>
      <c r="V114" s="111">
        <v>139.04667792352129</v>
      </c>
      <c r="W114" s="112"/>
      <c r="X114" s="115"/>
      <c r="Y114" s="294"/>
      <c r="Z114" s="295"/>
      <c r="AA114" s="116">
        <f t="shared" si="52"/>
        <v>-386.11523357793703</v>
      </c>
      <c r="AB114" s="109">
        <f t="shared" si="53"/>
        <v>0.89274576845057307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2976.4904815542882</v>
      </c>
      <c r="N123" s="137">
        <f t="shared" ref="N123:N135" si="59">M123/L123</f>
        <v>992.16349385142939</v>
      </c>
      <c r="O123" s="138">
        <f t="shared" ref="O123:O135" si="60">L123-I123</f>
        <v>0</v>
      </c>
      <c r="P123" s="139">
        <f t="shared" ref="P123:P135" si="61">N123-K123</f>
        <v>-107.83650614857061</v>
      </c>
      <c r="Q123" s="140">
        <f t="shared" ref="Q123:Q135" si="62">N123/K123</f>
        <v>0.90196681259220857</v>
      </c>
      <c r="R123" s="304"/>
      <c r="S123" s="141">
        <v>0.73263888888888884</v>
      </c>
      <c r="T123" s="142">
        <v>1.108356481481481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-323.50951844571182</v>
      </c>
      <c r="AB123" s="140">
        <f t="shared" ref="AB123:AB135" si="64">M123/J123</f>
        <v>0.90196681259220857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492</v>
      </c>
      <c r="G124" s="147">
        <f t="shared" ref="G124:G135" si="65">E124*F124</f>
        <v>12314.76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3213.4687436999588</v>
      </c>
      <c r="N124" s="151">
        <f t="shared" si="59"/>
        <v>642.69374873999175</v>
      </c>
      <c r="O124" s="153">
        <f t="shared" si="60"/>
        <v>0</v>
      </c>
      <c r="P124" s="154">
        <f t="shared" si="61"/>
        <v>-77.306251260008253</v>
      </c>
      <c r="Q124" s="155">
        <f t="shared" si="62"/>
        <v>0.89263020658332182</v>
      </c>
      <c r="R124" s="302">
        <f>Q140</f>
        <v>0.89292486548958105</v>
      </c>
      <c r="S124" s="156">
        <v>0.74236111111111125</v>
      </c>
      <c r="T124" s="157">
        <v>0.7487384259259261</v>
      </c>
      <c r="U124" s="158"/>
      <c r="V124" s="159">
        <v>9.1863348781201886</v>
      </c>
      <c r="W124" s="157"/>
      <c r="X124" s="168"/>
      <c r="Y124" s="305"/>
      <c r="Z124" s="306"/>
      <c r="AA124" s="170">
        <f t="shared" si="63"/>
        <v>-386.53125630004115</v>
      </c>
      <c r="AB124" s="155">
        <f t="shared" si="64"/>
        <v>0.89263020658332193</v>
      </c>
      <c r="AC124" s="307">
        <f>AB140</f>
        <v>0.89292486548958105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455</v>
      </c>
      <c r="G125" s="102">
        <f t="shared" si="65"/>
        <v>7598.5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0.75902777777777786</v>
      </c>
      <c r="T125" s="47">
        <v>0.76491898148148152</v>
      </c>
      <c r="U125" s="110">
        <v>14.816666666666531</v>
      </c>
      <c r="V125" s="111">
        <v>8.4844690624829955</v>
      </c>
      <c r="W125" s="112"/>
      <c r="X125" s="13"/>
      <c r="Y125" s="294"/>
      <c r="Z125" s="295"/>
      <c r="AA125" s="171">
        <f t="shared" si="63"/>
        <v>-382.35611457217055</v>
      </c>
      <c r="AB125" s="109">
        <f t="shared" si="64"/>
        <v>0.89378996817439704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724</v>
      </c>
      <c r="G126" s="102">
        <f t="shared" si="65"/>
        <v>21720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3212.0400309830334</v>
      </c>
      <c r="N126" s="105">
        <f t="shared" si="59"/>
        <v>803.01000774575834</v>
      </c>
      <c r="O126" s="107">
        <f t="shared" si="60"/>
        <v>0</v>
      </c>
      <c r="P126" s="108">
        <f t="shared" si="61"/>
        <v>-96.989992254241656</v>
      </c>
      <c r="Q126" s="109">
        <f t="shared" si="62"/>
        <v>0.89223334193973147</v>
      </c>
      <c r="R126" s="303"/>
      <c r="S126" s="46">
        <v>0.77500000000000002</v>
      </c>
      <c r="T126" s="47">
        <v>0.78438657407407408</v>
      </c>
      <c r="U126" s="110">
        <v>14.516666666666644</v>
      </c>
      <c r="V126" s="111">
        <v>13.524115384921073</v>
      </c>
      <c r="W126" s="112"/>
      <c r="X126" s="13"/>
      <c r="Y126" s="294"/>
      <c r="Z126" s="295"/>
      <c r="AA126" s="171">
        <f t="shared" si="63"/>
        <v>-387.95996901696662</v>
      </c>
      <c r="AB126" s="109">
        <f t="shared" si="64"/>
        <v>0.89223334193973147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723</v>
      </c>
      <c r="G127" s="102">
        <f t="shared" si="65"/>
        <v>17944.86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3214.1131506730576</v>
      </c>
      <c r="N127" s="105">
        <f t="shared" si="59"/>
        <v>642.82263013461147</v>
      </c>
      <c r="O127" s="107">
        <f t="shared" si="60"/>
        <v>0</v>
      </c>
      <c r="P127" s="108">
        <f t="shared" si="61"/>
        <v>-77.177369865388528</v>
      </c>
      <c r="Q127" s="109">
        <f t="shared" si="62"/>
        <v>0.89280920852029366</v>
      </c>
      <c r="R127" s="303"/>
      <c r="S127" s="46">
        <v>0.7944444444444444</v>
      </c>
      <c r="T127" s="47">
        <v>0.80380787037037027</v>
      </c>
      <c r="U127" s="110">
        <v>15</v>
      </c>
      <c r="V127" s="111">
        <v>13.496724591328071</v>
      </c>
      <c r="W127" s="112"/>
      <c r="X127" s="13"/>
      <c r="Y127" s="294"/>
      <c r="Z127" s="295"/>
      <c r="AA127" s="171">
        <f t="shared" si="63"/>
        <v>-385.88684932694241</v>
      </c>
      <c r="AB127" s="109">
        <f t="shared" si="64"/>
        <v>0.89280920852029377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3214.2834114390853</v>
      </c>
      <c r="N128" s="105">
        <f t="shared" si="59"/>
        <v>1071.4278038130285</v>
      </c>
      <c r="O128" s="107">
        <f t="shared" si="60"/>
        <v>0</v>
      </c>
      <c r="P128" s="108">
        <f t="shared" si="61"/>
        <v>-128.5721961869715</v>
      </c>
      <c r="Q128" s="109">
        <f t="shared" si="62"/>
        <v>0.89285650317752374</v>
      </c>
      <c r="R128" s="303"/>
      <c r="S128" s="46">
        <v>0.81388888888888877</v>
      </c>
      <c r="T128" s="47">
        <v>0.8274999999999999</v>
      </c>
      <c r="U128" s="110">
        <v>14.516666666666644</v>
      </c>
      <c r="V128" s="111">
        <v>19.600014042257062</v>
      </c>
      <c r="W128" s="112"/>
      <c r="X128" s="115"/>
      <c r="Y128" s="294"/>
      <c r="Z128" s="295"/>
      <c r="AA128" s="171">
        <f t="shared" si="63"/>
        <v>-385.71658856091472</v>
      </c>
      <c r="AB128" s="109">
        <f t="shared" si="64"/>
        <v>0.89285650317752374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2313</v>
      </c>
      <c r="G129" s="120">
        <f t="shared" si="65"/>
        <v>38534.58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03"/>
      <c r="S129" s="46">
        <v>0.8374999999999998</v>
      </c>
      <c r="T129" s="119">
        <v>0.8674652777777776</v>
      </c>
      <c r="U129" s="110">
        <v>15</v>
      </c>
      <c r="V129" s="111">
        <v>43.157978941914344</v>
      </c>
      <c r="W129" s="112"/>
      <c r="X129" s="49"/>
      <c r="Y129" s="294"/>
      <c r="Z129" s="295"/>
      <c r="AA129" s="171">
        <f t="shared" si="63"/>
        <v>-384.37212764801006</v>
      </c>
      <c r="AB129" s="109">
        <f t="shared" si="64"/>
        <v>0.89322996454221948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1069</v>
      </c>
      <c r="G130" s="120">
        <f t="shared" si="65"/>
        <v>26757.07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3213.4687436999593</v>
      </c>
      <c r="N130" s="105">
        <f t="shared" si="59"/>
        <v>642.69374873999186</v>
      </c>
      <c r="O130" s="122">
        <f t="shared" si="60"/>
        <v>0</v>
      </c>
      <c r="P130" s="123">
        <f t="shared" si="61"/>
        <v>-77.306251260008139</v>
      </c>
      <c r="Q130" s="124">
        <f t="shared" si="62"/>
        <v>0.89263020658332204</v>
      </c>
      <c r="R130" s="303"/>
      <c r="S130" s="46">
        <v>0.87777777777777755</v>
      </c>
      <c r="T130" s="119">
        <v>0.89163194444444427</v>
      </c>
      <c r="U130" s="110">
        <v>14.849999999999923</v>
      </c>
      <c r="V130" s="111">
        <v>19.959739806322116</v>
      </c>
      <c r="W130" s="112"/>
      <c r="X130" s="115"/>
      <c r="Y130" s="294"/>
      <c r="Z130" s="295"/>
      <c r="AA130" s="171">
        <f t="shared" si="63"/>
        <v>-386.5312563000407</v>
      </c>
      <c r="AB130" s="109">
        <f t="shared" si="64"/>
        <v>0.89263020658332204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03"/>
      <c r="S131" s="46">
        <v>0.90138888888888857</v>
      </c>
      <c r="T131" s="119">
        <v>0.9145370370370367</v>
      </c>
      <c r="U131" s="110">
        <v>15</v>
      </c>
      <c r="V131" s="111">
        <v>18.945539708753238</v>
      </c>
      <c r="W131" s="112"/>
      <c r="X131" s="115"/>
      <c r="Y131" s="294"/>
      <c r="Z131" s="295"/>
      <c r="AA131" s="171">
        <f t="shared" si="63"/>
        <v>-382.35611457217055</v>
      </c>
      <c r="AB131" s="109">
        <f t="shared" si="64"/>
        <v>0.89378996817439704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1755</v>
      </c>
      <c r="G132" s="120">
        <f t="shared" si="65"/>
        <v>52650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3212.0400309830334</v>
      </c>
      <c r="N132" s="105">
        <f t="shared" si="59"/>
        <v>803.01000774575834</v>
      </c>
      <c r="O132" s="122">
        <f t="shared" si="60"/>
        <v>0</v>
      </c>
      <c r="P132" s="123">
        <f t="shared" si="61"/>
        <v>-96.989992254241656</v>
      </c>
      <c r="Q132" s="124">
        <f t="shared" si="62"/>
        <v>0.89223334193973147</v>
      </c>
      <c r="R132" s="303"/>
      <c r="S132" s="46">
        <v>0.92430555555555516</v>
      </c>
      <c r="T132" s="119">
        <v>0.94706018518518476</v>
      </c>
      <c r="U132" s="110">
        <v>15</v>
      </c>
      <c r="V132" s="111">
        <v>32.782904006265859</v>
      </c>
      <c r="W132" s="125"/>
      <c r="X132" s="126"/>
      <c r="Y132" s="294"/>
      <c r="Z132" s="295"/>
      <c r="AA132" s="171">
        <f t="shared" si="63"/>
        <v>-387.95996901696662</v>
      </c>
      <c r="AB132" s="109">
        <f t="shared" si="64"/>
        <v>0.89223334193973147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1675</v>
      </c>
      <c r="G133" s="120">
        <f t="shared" si="65"/>
        <v>41573.5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3214.1131506730576</v>
      </c>
      <c r="N133" s="105">
        <f t="shared" si="59"/>
        <v>642.82263013461147</v>
      </c>
      <c r="O133" s="122">
        <f t="shared" si="60"/>
        <v>0</v>
      </c>
      <c r="P133" s="123">
        <f t="shared" si="61"/>
        <v>-77.177369865388528</v>
      </c>
      <c r="Q133" s="124">
        <f t="shared" si="62"/>
        <v>0.89280920852029366</v>
      </c>
      <c r="R133" s="303"/>
      <c r="S133" s="46">
        <v>0.95694444444444404</v>
      </c>
      <c r="T133" s="119">
        <v>0.97865740740740703</v>
      </c>
      <c r="U133" s="110">
        <v>15</v>
      </c>
      <c r="V133" s="111">
        <v>31.268345353353414</v>
      </c>
      <c r="W133" s="125"/>
      <c r="X133" s="126"/>
      <c r="Y133" s="294"/>
      <c r="Z133" s="295"/>
      <c r="AA133" s="171">
        <f t="shared" si="63"/>
        <v>-385.88684932694241</v>
      </c>
      <c r="AB133" s="109">
        <f t="shared" si="64"/>
        <v>0.89280920852029377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2614</v>
      </c>
      <c r="G134" s="120">
        <f t="shared" si="65"/>
        <v>47522.52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3214.2834114390848</v>
      </c>
      <c r="N134" s="105">
        <f t="shared" si="59"/>
        <v>1071.4278038130283</v>
      </c>
      <c r="O134" s="122">
        <f t="shared" si="60"/>
        <v>0</v>
      </c>
      <c r="P134" s="123">
        <f t="shared" si="61"/>
        <v>-128.57219618697172</v>
      </c>
      <c r="Q134" s="124">
        <f t="shared" si="62"/>
        <v>0.89285650317752352</v>
      </c>
      <c r="R134" s="303"/>
      <c r="S134" s="46">
        <v>0.98888888888888848</v>
      </c>
      <c r="T134" s="119">
        <v>1.0227662037037033</v>
      </c>
      <c r="U134" s="110">
        <v>14.733333333333292</v>
      </c>
      <c r="V134" s="111">
        <v>48.794701625199963</v>
      </c>
      <c r="W134" s="125"/>
      <c r="X134" s="126"/>
      <c r="Y134" s="294"/>
      <c r="Z134" s="295"/>
      <c r="AA134" s="171">
        <f t="shared" si="63"/>
        <v>-385.71658856091517</v>
      </c>
      <c r="AB134" s="109">
        <f t="shared" si="64"/>
        <v>0.89285650317752352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5906</v>
      </c>
      <c r="G135" s="120">
        <f t="shared" si="65"/>
        <v>98393.96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3215.6278723519899</v>
      </c>
      <c r="N135" s="105">
        <f t="shared" si="59"/>
        <v>643.12557447039796</v>
      </c>
      <c r="O135" s="122">
        <f t="shared" si="60"/>
        <v>0</v>
      </c>
      <c r="P135" s="123">
        <f t="shared" si="61"/>
        <v>-76.874425529602036</v>
      </c>
      <c r="Q135" s="124">
        <f t="shared" si="62"/>
        <v>0.89322996454221937</v>
      </c>
      <c r="R135" s="303"/>
      <c r="S135" s="46">
        <v>1.0326388888888887</v>
      </c>
      <c r="T135" s="119">
        <v>1.1091550925925924</v>
      </c>
      <c r="U135" s="110">
        <v>15</v>
      </c>
      <c r="V135" s="111">
        <v>110.19931847425252</v>
      </c>
      <c r="W135" s="125"/>
      <c r="X135" s="126"/>
      <c r="Y135" s="294"/>
      <c r="Z135" s="295"/>
      <c r="AA135" s="171">
        <f t="shared" si="63"/>
        <v>-384.37212764801006</v>
      </c>
      <c r="AB135" s="109">
        <f t="shared" si="64"/>
        <v>0.89322996454221948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3214.5295157624919</v>
      </c>
      <c r="N140" s="137">
        <f>M140/L140</f>
        <v>771.48708378299796</v>
      </c>
      <c r="O140" s="138">
        <f>L140-I140</f>
        <v>0</v>
      </c>
      <c r="P140" s="139">
        <f>N140-K140</f>
        <v>-92.51291621700193</v>
      </c>
      <c r="Q140" s="140">
        <f>N140/K140</f>
        <v>0.89292486548958105</v>
      </c>
      <c r="R140" s="304"/>
      <c r="S140" s="141">
        <v>0.74236111111111125</v>
      </c>
      <c r="T140" s="142">
        <v>1.1091550925925924</v>
      </c>
      <c r="U140" s="143"/>
      <c r="V140" s="165"/>
      <c r="W140" s="166"/>
      <c r="X140" s="137"/>
      <c r="Y140" s="290"/>
      <c r="Z140" s="291"/>
      <c r="AA140" s="173">
        <f>M140-J140</f>
        <v>-385.47048423750812</v>
      </c>
      <c r="AB140" s="140">
        <f>M140/J140</f>
        <v>0.89292486548958105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5081FAB5-2B8C-44F2-A2A9-7AEEB86028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1BE-F23D-4124-824E-F1267587E54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3" sqref="O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94753</v>
      </c>
      <c r="E1" s="87" t="s">
        <v>3</v>
      </c>
      <c r="F1" s="88">
        <f>SUM(G5:G140)</f>
        <v>4181683.2199999997</v>
      </c>
      <c r="G1" s="89" t="s">
        <v>84</v>
      </c>
      <c r="H1" s="90">
        <f>L21+L38+L55+L72+L89+L106+L123+L140</f>
        <v>136.23333333333335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46239</v>
      </c>
      <c r="B2" s="348"/>
      <c r="C2" s="91" t="s">
        <v>40</v>
      </c>
      <c r="D2" s="92">
        <f>AVERAGE(N21,N38,N55,N72,N89,N106,N123,N140)</f>
        <v>201.85486937299888</v>
      </c>
      <c r="E2" s="92" t="s">
        <v>91</v>
      </c>
      <c r="F2" s="93">
        <f>F1/D1</f>
        <v>44.132462507783394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51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3753</v>
      </c>
      <c r="G5" s="147">
        <f t="shared" ref="G5:G9" si="0">E5*F5</f>
        <v>73934.099999999991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1082.6072881768491</v>
      </c>
      <c r="N5" s="151">
        <f>M5/L5</f>
        <v>83.277483705911465</v>
      </c>
      <c r="O5" s="153">
        <f>L5-I5</f>
        <v>0</v>
      </c>
      <c r="P5" s="154">
        <f>N5-K5</f>
        <v>-9.0302086017808421</v>
      </c>
      <c r="Q5" s="155">
        <f>N5/K5</f>
        <v>0.90217274014737425</v>
      </c>
      <c r="R5" s="302">
        <f>Q21</f>
        <v>0.90139571176706523</v>
      </c>
      <c r="S5" s="156">
        <v>0.16666666666666666</v>
      </c>
      <c r="T5" s="157">
        <v>0.31109953703703702</v>
      </c>
      <c r="U5" s="158"/>
      <c r="V5" s="159">
        <v>207.99786077480735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-117.39271182315088</v>
      </c>
      <c r="AF5" s="131">
        <f>M5/J5</f>
        <v>0.90217274014737425</v>
      </c>
      <c r="AG5" s="381">
        <f>AF21</f>
        <v>0.90139571176706523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3920</v>
      </c>
      <c r="G6" s="102">
        <f t="shared" si="0"/>
        <v>221205.6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1803.5548219448356</v>
      </c>
      <c r="N6" s="105">
        <f>M6/L6</f>
        <v>75.148117581034811</v>
      </c>
      <c r="O6" s="107">
        <f>L6-I6</f>
        <v>0</v>
      </c>
      <c r="P6" s="108">
        <f>N6-K6</f>
        <v>-8.1852157522985181</v>
      </c>
      <c r="Q6" s="109">
        <f>N6/K6</f>
        <v>0.90177741097241781</v>
      </c>
      <c r="R6" s="303"/>
      <c r="S6" s="46">
        <v>0.31388888888888888</v>
      </c>
      <c r="T6" s="47">
        <v>0.40444444444444444</v>
      </c>
      <c r="U6" s="110">
        <v>5</v>
      </c>
      <c r="V6" s="111">
        <v>130.409121551612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-196.44517805516443</v>
      </c>
      <c r="AF6" s="109">
        <f>M6/J6</f>
        <v>0.90177741097241781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701</v>
      </c>
      <c r="G7" s="102">
        <f t="shared" si="0"/>
        <v>54222.35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1801.8216040393497</v>
      </c>
      <c r="N7" s="105">
        <f>M7/L7</f>
        <v>72.072864161573989</v>
      </c>
      <c r="O7" s="107">
        <f>L7-I7</f>
        <v>0</v>
      </c>
      <c r="P7" s="108">
        <f>N7-K7</f>
        <v>-7.9271358384260111</v>
      </c>
      <c r="Q7" s="109">
        <f>N7/K7</f>
        <v>0.90091080201967488</v>
      </c>
      <c r="R7" s="303"/>
      <c r="S7" s="46">
        <v>0.40833333333333333</v>
      </c>
      <c r="T7" s="47">
        <v>0.42453703703703705</v>
      </c>
      <c r="U7" s="110">
        <v>5.5999999999999961</v>
      </c>
      <c r="V7" s="111">
        <v>23.343043454307178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-198.17839596065028</v>
      </c>
      <c r="AF7" s="109">
        <f>M7/J7</f>
        <v>0.90091080201967488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1798</v>
      </c>
      <c r="G8" s="102">
        <f t="shared" si="0"/>
        <v>139057.32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1802.3464639501817</v>
      </c>
      <c r="N8" s="105">
        <f>M8/L8</f>
        <v>78.362889736964419</v>
      </c>
      <c r="O8" s="107">
        <f>L8-I8</f>
        <v>0</v>
      </c>
      <c r="P8" s="108">
        <f>N8-K8</f>
        <v>-8.593632002166018</v>
      </c>
      <c r="Q8" s="109">
        <f>N8/K8</f>
        <v>0.9011732319750908</v>
      </c>
      <c r="R8" s="303"/>
      <c r="S8" s="46">
        <v>0.4284722222222222</v>
      </c>
      <c r="T8" s="47">
        <v>0.4700347222222222</v>
      </c>
      <c r="U8" s="110">
        <v>5.6666666666666199</v>
      </c>
      <c r="V8" s="111">
        <v>59.855306489497401</v>
      </c>
      <c r="W8" s="112">
        <v>0.4700347222222222</v>
      </c>
      <c r="X8" s="115">
        <v>0.50763888888888886</v>
      </c>
      <c r="Y8" s="12"/>
      <c r="Z8" s="197"/>
      <c r="AA8" s="294"/>
      <c r="AB8" s="295"/>
      <c r="AC8" s="12">
        <v>1</v>
      </c>
      <c r="AD8" s="197"/>
      <c r="AE8" s="116">
        <f>M8-J8</f>
        <v>-197.65353604981829</v>
      </c>
      <c r="AF8" s="109">
        <f>M8/J8</f>
        <v>0.9011732319750908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4464</v>
      </c>
      <c r="G9" s="102">
        <f t="shared" si="0"/>
        <v>265697.28000000003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1802.510370145784</v>
      </c>
      <c r="N9" s="105">
        <f>M9/L9</f>
        <v>75.104598756074338</v>
      </c>
      <c r="O9" s="107">
        <f>L9-I9</f>
        <v>0</v>
      </c>
      <c r="P9" s="108">
        <f>N9-K9</f>
        <v>-8.2287345772589902</v>
      </c>
      <c r="Q9" s="109">
        <f>N9/K9</f>
        <v>0.90125518507289215</v>
      </c>
      <c r="R9" s="303"/>
      <c r="S9" s="46">
        <v>0.50763888888888886</v>
      </c>
      <c r="T9" s="47">
        <v>0.61082175925925919</v>
      </c>
      <c r="U9" s="110">
        <v>55</v>
      </c>
      <c r="V9" s="111">
        <v>148.59276508813514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-197.48962985421599</v>
      </c>
      <c r="AF9" s="109">
        <f>M9/J9</f>
        <v>0.90125518507289204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1658.5681096513999</v>
      </c>
      <c r="N21" s="137">
        <f t="shared" ref="N21:N28" si="5">M21/L21</f>
        <v>76.081105947311926</v>
      </c>
      <c r="O21" s="138">
        <f t="shared" ref="O21:O28" si="6">L21-I21</f>
        <v>0</v>
      </c>
      <c r="P21" s="139">
        <f t="shared" ref="P21:P28" si="7">N21-K21</f>
        <v>-8.3225637774587113</v>
      </c>
      <c r="Q21" s="140">
        <f t="shared" ref="Q21:Q28" si="8">N21/K21</f>
        <v>0.90139571176706523</v>
      </c>
      <c r="R21" s="304"/>
      <c r="S21" s="141">
        <v>0.16666666666666666</v>
      </c>
      <c r="T21" s="142">
        <v>0.61082175925925919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8" si="9">M21-J21</f>
        <v>-181.43189034860006</v>
      </c>
      <c r="AF21" s="140">
        <f t="shared" ref="AF21:AF28" si="10">M21/J21</f>
        <v>0.90139571176706523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2348</v>
      </c>
      <c r="G22" s="147">
        <f t="shared" ref="G22:G28" si="11">E22*F22</f>
        <v>85584.6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1893.0683422374964</v>
      </c>
      <c r="N22" s="151">
        <f t="shared" si="5"/>
        <v>94.653417111874816</v>
      </c>
      <c r="O22" s="153">
        <f t="shared" si="6"/>
        <v>0</v>
      </c>
      <c r="P22" s="154">
        <f t="shared" si="7"/>
        <v>-10.346582888125184</v>
      </c>
      <c r="Q22" s="155">
        <f t="shared" si="8"/>
        <v>0.90146111535118878</v>
      </c>
      <c r="R22" s="302">
        <f>Q38</f>
        <v>0.90267410245333457</v>
      </c>
      <c r="S22" s="156">
        <v>0.16666666666666666</v>
      </c>
      <c r="T22" s="157">
        <v>0.21834490740740739</v>
      </c>
      <c r="U22" s="158"/>
      <c r="V22" s="159">
        <v>74.418866375150543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-206.93165776250362</v>
      </c>
      <c r="AF22" s="155">
        <f t="shared" si="10"/>
        <v>0.90146111535118878</v>
      </c>
      <c r="AG22" s="374">
        <f>AF38</f>
        <v>0.90989549527296132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1483</v>
      </c>
      <c r="G23" s="102">
        <f t="shared" si="11"/>
        <v>47040.759999999995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1803.2275142827241</v>
      </c>
      <c r="N23" s="105">
        <f t="shared" si="5"/>
        <v>81.964887012851094</v>
      </c>
      <c r="O23" s="107">
        <f t="shared" si="6"/>
        <v>0</v>
      </c>
      <c r="P23" s="108">
        <f t="shared" si="7"/>
        <v>-8.9442038962398129</v>
      </c>
      <c r="Q23" s="109">
        <f t="shared" si="8"/>
        <v>0.90161375714136205</v>
      </c>
      <c r="R23" s="303"/>
      <c r="S23" s="46">
        <v>0.22152777777777777</v>
      </c>
      <c r="T23" s="47">
        <v>0.25578703703703703</v>
      </c>
      <c r="U23" s="110">
        <v>4.5833333333333437</v>
      </c>
      <c r="V23" s="111">
        <v>49.344854875616669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-196.77248571727591</v>
      </c>
      <c r="AF23" s="109">
        <f t="shared" si="10"/>
        <v>0.90161375714136205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1527</v>
      </c>
      <c r="G24" s="102">
        <f t="shared" si="11"/>
        <v>53124.33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1809.1279954925201</v>
      </c>
      <c r="N24" s="105">
        <f t="shared" si="5"/>
        <v>164.4661814084109</v>
      </c>
      <c r="O24" s="107">
        <f t="shared" si="6"/>
        <v>0</v>
      </c>
      <c r="P24" s="108">
        <f t="shared" si="7"/>
        <v>-17.352000409770909</v>
      </c>
      <c r="Q24" s="109">
        <f t="shared" si="8"/>
        <v>0.90456399774625995</v>
      </c>
      <c r="R24" s="303"/>
      <c r="S24" s="46">
        <v>0.25902777777777775</v>
      </c>
      <c r="T24" s="47">
        <v>0.29418981481481477</v>
      </c>
      <c r="U24" s="110">
        <v>4.6666666666666234</v>
      </c>
      <c r="V24" s="111">
        <v>50.643182919214745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-190.87200450747991</v>
      </c>
      <c r="AF24" s="109">
        <f t="shared" si="10"/>
        <v>0.90456399774626006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2662</v>
      </c>
      <c r="G25" s="102">
        <f t="shared" si="11"/>
        <v>88378.400000000009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1807.7993312037147</v>
      </c>
      <c r="N25" s="105">
        <f t="shared" si="5"/>
        <v>164.34539374579225</v>
      </c>
      <c r="O25" s="107">
        <f t="shared" si="6"/>
        <v>0</v>
      </c>
      <c r="P25" s="108">
        <f t="shared" si="7"/>
        <v>-17.472788072389562</v>
      </c>
      <c r="Q25" s="109">
        <f t="shared" si="8"/>
        <v>0.90389966560185742</v>
      </c>
      <c r="R25" s="303"/>
      <c r="S25" s="46">
        <v>0.29722222222222217</v>
      </c>
      <c r="T25" s="47">
        <v>0.35857638888888882</v>
      </c>
      <c r="U25" s="110">
        <v>5</v>
      </c>
      <c r="V25" s="111">
        <v>88.350513933231298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-192.2006687962853</v>
      </c>
      <c r="AF25" s="109">
        <f t="shared" si="10"/>
        <v>0.90389966560185731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1620</v>
      </c>
      <c r="G26" s="102">
        <f t="shared" si="11"/>
        <v>83332.800000000003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1803.7709154418083</v>
      </c>
      <c r="N26" s="105">
        <f t="shared" si="5"/>
        <v>94.935311339042542</v>
      </c>
      <c r="O26" s="107">
        <f t="shared" si="6"/>
        <v>0</v>
      </c>
      <c r="P26" s="108">
        <f t="shared" si="7"/>
        <v>-10.327846555694293</v>
      </c>
      <c r="Q26" s="109">
        <f t="shared" si="8"/>
        <v>0.90188545772090423</v>
      </c>
      <c r="R26" s="303"/>
      <c r="S26" s="46">
        <v>0.36249999999999993</v>
      </c>
      <c r="T26" s="47">
        <v>0.39991898148148142</v>
      </c>
      <c r="U26" s="110">
        <v>5.6500000000000039</v>
      </c>
      <c r="V26" s="111">
        <v>53.887109038007871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-196.22908455819174</v>
      </c>
      <c r="AF26" s="109">
        <f t="shared" si="10"/>
        <v>0.90188545772090412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2344</v>
      </c>
      <c r="G27" s="120">
        <f t="shared" si="11"/>
        <v>108620.96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1622.7361115169215</v>
      </c>
      <c r="N27" s="105">
        <f t="shared" si="5"/>
        <v>77.273148167472456</v>
      </c>
      <c r="O27" s="107">
        <f t="shared" si="6"/>
        <v>0</v>
      </c>
      <c r="P27" s="108">
        <f t="shared" si="7"/>
        <v>-8.4411375468132519</v>
      </c>
      <c r="Q27" s="109">
        <f t="shared" si="8"/>
        <v>0.90152006195384538</v>
      </c>
      <c r="R27" s="303"/>
      <c r="S27" s="46">
        <v>0.40277777777777768</v>
      </c>
      <c r="T27" s="119">
        <v>0.46296296296296285</v>
      </c>
      <c r="U27" s="110">
        <v>5</v>
      </c>
      <c r="V27" s="111">
        <v>86.668435491048996</v>
      </c>
      <c r="W27" s="112">
        <v>0.46296296296296285</v>
      </c>
      <c r="X27" s="115">
        <v>0.50069444444444433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-177.26388848307852</v>
      </c>
      <c r="AF27" s="109">
        <f t="shared" si="10"/>
        <v>0.90152006195384526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2107</v>
      </c>
      <c r="G28" s="120">
        <f t="shared" si="11"/>
        <v>63146.79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0.50069444444444433</v>
      </c>
      <c r="T28" s="119">
        <v>0.53410879629629615</v>
      </c>
      <c r="U28" s="110">
        <v>55</v>
      </c>
      <c r="V28" s="111">
        <v>48.130028919720317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06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1909.4806893656857</v>
      </c>
      <c r="N38" s="137">
        <f t="shared" ref="N38:N44" si="16">M38/L38</f>
        <v>106.08226052031587</v>
      </c>
      <c r="O38" s="138">
        <f t="shared" ref="O38:O44" si="17">L38-I38</f>
        <v>0.14285714285714235</v>
      </c>
      <c r="P38" s="139">
        <f t="shared" ref="P38:P44" si="18">N38-K38</f>
        <v>-11.437739479684126</v>
      </c>
      <c r="Q38" s="140">
        <f t="shared" ref="Q38:Q44" si="19">N38/K38</f>
        <v>0.90267410245333457</v>
      </c>
      <c r="R38" s="304"/>
      <c r="S38" s="141">
        <v>0.16666666666666666</v>
      </c>
      <c r="T38" s="142">
        <v>0.53410879629629615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4" si="20">M38-J38</f>
        <v>-189.09073920574269</v>
      </c>
      <c r="AF38" s="140">
        <f t="shared" ref="AF38:AF44" si="21">M38/J38</f>
        <v>0.90989549527296132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3122</v>
      </c>
      <c r="G39" s="147">
        <f t="shared" ref="G39:G44" si="22">E39*F39</f>
        <v>167838.72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1801.1482139012244</v>
      </c>
      <c r="N39" s="151">
        <f t="shared" si="16"/>
        <v>90.057410695061222</v>
      </c>
      <c r="O39" s="153">
        <f t="shared" si="17"/>
        <v>0</v>
      </c>
      <c r="P39" s="154">
        <f t="shared" si="18"/>
        <v>-9.9425893049387781</v>
      </c>
      <c r="Q39" s="155">
        <f t="shared" si="19"/>
        <v>0.90057410695061224</v>
      </c>
      <c r="R39" s="302">
        <f>Q55</f>
        <v>0.90081246211962618</v>
      </c>
      <c r="S39" s="156">
        <v>0.16666666666666666</v>
      </c>
      <c r="T39" s="157">
        <v>0.23888888888888887</v>
      </c>
      <c r="U39" s="158"/>
      <c r="V39" s="159">
        <v>104.000325211589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-198.85178609877562</v>
      </c>
      <c r="AF39" s="155">
        <f t="shared" si="21"/>
        <v>0.90057410695061224</v>
      </c>
      <c r="AG39" s="307">
        <f>AF55</f>
        <v>0.90081246211962618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2112</v>
      </c>
      <c r="G40" s="102">
        <f t="shared" si="22"/>
        <v>151113.60000000001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1801.6138067243453</v>
      </c>
      <c r="N40" s="105">
        <f t="shared" si="16"/>
        <v>81.891536669288428</v>
      </c>
      <c r="O40" s="107">
        <f t="shared" si="17"/>
        <v>0</v>
      </c>
      <c r="P40" s="108">
        <f t="shared" si="18"/>
        <v>-9.0175542398024788</v>
      </c>
      <c r="Q40" s="109">
        <f t="shared" si="19"/>
        <v>0.90080690336217273</v>
      </c>
      <c r="R40" s="303"/>
      <c r="S40" s="46">
        <v>0.24305555555555555</v>
      </c>
      <c r="T40" s="47">
        <v>0.29189814814814813</v>
      </c>
      <c r="U40" s="110">
        <v>6.0000000000000187</v>
      </c>
      <c r="V40" s="111">
        <v>70.336938764029298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-198.3861932756547</v>
      </c>
      <c r="AF40" s="109">
        <f t="shared" si="21"/>
        <v>0.90080690336217262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1609</v>
      </c>
      <c r="G41" s="102">
        <f t="shared" si="22"/>
        <v>102847.28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1803.1665741879888</v>
      </c>
      <c r="N41" s="105">
        <f t="shared" si="16"/>
        <v>75.131940591166199</v>
      </c>
      <c r="O41" s="107">
        <f t="shared" si="17"/>
        <v>0</v>
      </c>
      <c r="P41" s="108">
        <f t="shared" si="18"/>
        <v>-8.2013927421671298</v>
      </c>
      <c r="Q41" s="109">
        <f t="shared" si="19"/>
        <v>0.90158328709399449</v>
      </c>
      <c r="R41" s="303"/>
      <c r="S41" s="46">
        <v>0.29583333333333334</v>
      </c>
      <c r="T41" s="47">
        <v>0.33300925925925928</v>
      </c>
      <c r="U41" s="110">
        <v>5.6666666666666998</v>
      </c>
      <c r="V41" s="111">
        <v>53.539146844197901</v>
      </c>
      <c r="W41" s="112"/>
      <c r="X41" s="115"/>
      <c r="Y41" s="12"/>
      <c r="Z41" s="197"/>
      <c r="AA41" s="294"/>
      <c r="AB41" s="295"/>
      <c r="AC41" s="12">
        <v>2</v>
      </c>
      <c r="AD41" s="197"/>
      <c r="AE41" s="116">
        <f t="shared" si="20"/>
        <v>-196.83342581201123</v>
      </c>
      <c r="AF41" s="109">
        <f t="shared" si="21"/>
        <v>0.90158328709399438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3571</v>
      </c>
      <c r="G42" s="102">
        <f t="shared" si="22"/>
        <v>209510.57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1801.2615804078914</v>
      </c>
      <c r="N42" s="105">
        <f t="shared" si="16"/>
        <v>78.315720887299634</v>
      </c>
      <c r="O42" s="107">
        <f t="shared" si="17"/>
        <v>0</v>
      </c>
      <c r="P42" s="108">
        <f t="shared" si="18"/>
        <v>-8.6408008518308037</v>
      </c>
      <c r="Q42" s="109">
        <f t="shared" si="19"/>
        <v>0.90063079020394576</v>
      </c>
      <c r="R42" s="303"/>
      <c r="S42" s="46">
        <v>0.33611111111111108</v>
      </c>
      <c r="T42" s="47">
        <v>0.41870370370370369</v>
      </c>
      <c r="U42" s="110">
        <v>5</v>
      </c>
      <c r="V42" s="111">
        <v>118.94996391999952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-198.73841959210858</v>
      </c>
      <c r="AF42" s="109">
        <f t="shared" si="21"/>
        <v>0.90063079020394565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2691</v>
      </c>
      <c r="G43" s="102">
        <f t="shared" si="22"/>
        <v>160222.13999999998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1801.3796769384905</v>
      </c>
      <c r="N43" s="105">
        <f t="shared" si="16"/>
        <v>78.320855519064807</v>
      </c>
      <c r="O43" s="107">
        <f t="shared" si="17"/>
        <v>0</v>
      </c>
      <c r="P43" s="108">
        <f t="shared" si="18"/>
        <v>-8.6356662200656302</v>
      </c>
      <c r="Q43" s="109">
        <f t="shared" si="19"/>
        <v>0.90068983846924522</v>
      </c>
      <c r="R43" s="303"/>
      <c r="S43" s="46">
        <v>0.42152777777777772</v>
      </c>
      <c r="T43" s="47">
        <v>0.483761574074074</v>
      </c>
      <c r="U43" s="110">
        <v>5</v>
      </c>
      <c r="V43" s="111">
        <v>89.631298757853799</v>
      </c>
      <c r="W43" s="112">
        <v>0.483761574074074</v>
      </c>
      <c r="X43" s="115">
        <v>0.52222222222222214</v>
      </c>
      <c r="Y43" s="12"/>
      <c r="Z43" s="197"/>
      <c r="AA43" s="294"/>
      <c r="AB43" s="295"/>
      <c r="AC43" s="12">
        <v>2</v>
      </c>
      <c r="AD43" s="197"/>
      <c r="AE43" s="116">
        <f t="shared" si="20"/>
        <v>-198.62032306150945</v>
      </c>
      <c r="AF43" s="109">
        <f t="shared" si="21"/>
        <v>0.90068983846924522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3038</v>
      </c>
      <c r="G44" s="120">
        <f t="shared" si="22"/>
        <v>185591.42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1801.1796932755731</v>
      </c>
      <c r="N44" s="105">
        <f t="shared" si="16"/>
        <v>90.058984663778659</v>
      </c>
      <c r="O44" s="107">
        <f t="shared" si="17"/>
        <v>0</v>
      </c>
      <c r="P44" s="108">
        <f t="shared" si="18"/>
        <v>-9.9410153362213407</v>
      </c>
      <c r="Q44" s="109">
        <f t="shared" si="19"/>
        <v>0.90058984663778663</v>
      </c>
      <c r="R44" s="303"/>
      <c r="S44" s="46">
        <v>0.52222222222222214</v>
      </c>
      <c r="T44" s="119">
        <v>0.59249999999999992</v>
      </c>
      <c r="U44" s="110">
        <v>55.383333333333333</v>
      </c>
      <c r="V44" s="111">
        <v>101.200341465382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-198.82030672442693</v>
      </c>
      <c r="AF44" s="109">
        <f t="shared" si="21"/>
        <v>0.90058984663778652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1801.6249242392523</v>
      </c>
      <c r="N55" s="137">
        <f t="shared" ref="N55:N65" si="27">M55/L55</f>
        <v>81.892042010875102</v>
      </c>
      <c r="O55" s="138">
        <f t="shared" ref="O55:O65" si="28">L55-I55</f>
        <v>0</v>
      </c>
      <c r="P55" s="139">
        <f t="shared" ref="P55:P65" si="29">N55-K55</f>
        <v>-9.0170488982158048</v>
      </c>
      <c r="Q55" s="140">
        <f t="shared" ref="Q55:Q65" si="30">N55/K55</f>
        <v>0.90081246211962618</v>
      </c>
      <c r="R55" s="304"/>
      <c r="S55" s="141">
        <v>0.16666666666666666</v>
      </c>
      <c r="T55" s="142">
        <v>0.59249999999999992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-198.37507576074768</v>
      </c>
      <c r="AF55" s="140">
        <f t="shared" ref="AF55:AF65" si="32">M55/J55</f>
        <v>0.90081246211962618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2268</v>
      </c>
      <c r="G56" s="147">
        <f t="shared" ref="G56:G65" si="33">E56*F56</f>
        <v>65454.479999999996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02">
        <f>Q72</f>
        <v>0.89612619962109219</v>
      </c>
      <c r="S56" s="156">
        <v>0.16666666666666666</v>
      </c>
      <c r="T56" s="157">
        <v>0.19623842592592591</v>
      </c>
      <c r="U56" s="158"/>
      <c r="V56" s="159">
        <v>42.598099167096969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-405.4912622695374</v>
      </c>
      <c r="AF56" s="155">
        <f t="shared" si="32"/>
        <v>0.88736353825846181</v>
      </c>
      <c r="AG56" s="307">
        <f>AF72</f>
        <v>0.89612619962109219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2887</v>
      </c>
      <c r="G57" s="102">
        <f t="shared" si="33"/>
        <v>103614.43000000001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3191.4877585405857</v>
      </c>
      <c r="N57" s="105">
        <f t="shared" si="27"/>
        <v>167.97303992318871</v>
      </c>
      <c r="O57" s="107">
        <f t="shared" si="28"/>
        <v>0</v>
      </c>
      <c r="P57" s="108">
        <f t="shared" si="29"/>
        <v>-21.500644287337622</v>
      </c>
      <c r="Q57" s="109">
        <f t="shared" si="30"/>
        <v>0.88652437737238476</v>
      </c>
      <c r="R57" s="303"/>
      <c r="S57" s="46">
        <v>0.19930555555555554</v>
      </c>
      <c r="T57" s="47">
        <v>0.23699074074074072</v>
      </c>
      <c r="U57" s="110">
        <v>5</v>
      </c>
      <c r="V57" s="111">
        <v>54.275627263947463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-408.51224145941433</v>
      </c>
      <c r="AF57" s="109">
        <f t="shared" si="32"/>
        <v>0.88652437737238488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4264</v>
      </c>
      <c r="G58" s="102">
        <f t="shared" si="33"/>
        <v>156616.72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3005.9439703381481</v>
      </c>
      <c r="N58" s="105">
        <f t="shared" si="27"/>
        <v>143.14018906372135</v>
      </c>
      <c r="O58" s="107">
        <f t="shared" si="28"/>
        <v>0</v>
      </c>
      <c r="P58" s="108">
        <f t="shared" si="29"/>
        <v>-28.288382364850065</v>
      </c>
      <c r="Q58" s="109">
        <f t="shared" si="30"/>
        <v>0.83498443620504126</v>
      </c>
      <c r="R58" s="303"/>
      <c r="S58" s="46">
        <v>0.24097222222222223</v>
      </c>
      <c r="T58" s="47">
        <v>0.30006944444444444</v>
      </c>
      <c r="U58" s="110">
        <v>5.7333333333333636</v>
      </c>
      <c r="V58" s="111">
        <v>85.111366853328192</v>
      </c>
      <c r="W58" s="112"/>
      <c r="X58" s="115"/>
      <c r="Y58" s="12"/>
      <c r="Z58" s="197"/>
      <c r="AA58" s="294"/>
      <c r="AB58" s="295"/>
      <c r="AC58" s="12">
        <v>2</v>
      </c>
      <c r="AD58" s="197"/>
      <c r="AE58" s="116">
        <f t="shared" si="31"/>
        <v>-594.05602966185188</v>
      </c>
      <c r="AF58" s="109">
        <f t="shared" si="32"/>
        <v>0.83498443620504115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1698</v>
      </c>
      <c r="G59" s="102">
        <f t="shared" si="33"/>
        <v>74644.08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03"/>
      <c r="S59" s="46">
        <v>0.30416666666666664</v>
      </c>
      <c r="T59" s="47">
        <v>0.32579861111111108</v>
      </c>
      <c r="U59" s="110">
        <v>5.8999999999999631</v>
      </c>
      <c r="V59" s="111">
        <v>31.164842793322155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-330.93168877366088</v>
      </c>
      <c r="AF59" s="199">
        <f t="shared" si="32"/>
        <v>0.90807453089620527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1246</v>
      </c>
      <c r="G60" s="102">
        <f t="shared" si="33"/>
        <v>58474.78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3268.4642866123495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03"/>
      <c r="S60" s="46">
        <v>0.32986111111111105</v>
      </c>
      <c r="T60" s="47">
        <v>0.34574074074074068</v>
      </c>
      <c r="U60" s="110">
        <v>5.8499999999999552</v>
      </c>
      <c r="V60" s="111">
        <v>22.873127390810858</v>
      </c>
      <c r="W60" s="112"/>
      <c r="X60" s="115"/>
      <c r="Y60" s="12"/>
      <c r="Z60" s="197"/>
      <c r="AA60" s="294"/>
      <c r="AB60" s="295"/>
      <c r="AC60" s="12">
        <v>2</v>
      </c>
      <c r="AD60" s="197"/>
      <c r="AE60" s="198">
        <f t="shared" si="31"/>
        <v>-331.5357133876505</v>
      </c>
      <c r="AF60" s="199">
        <f t="shared" si="32"/>
        <v>0.90790674628120815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3663</v>
      </c>
      <c r="G61" s="120">
        <f t="shared" si="33"/>
        <v>134541.99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3261.8967104351827</v>
      </c>
      <c r="N61" s="105">
        <f t="shared" si="27"/>
        <v>163.09483552175914</v>
      </c>
      <c r="O61" s="107">
        <f t="shared" si="28"/>
        <v>0</v>
      </c>
      <c r="P61" s="108">
        <f t="shared" si="29"/>
        <v>-16.905164478240863</v>
      </c>
      <c r="Q61" s="109">
        <f t="shared" si="30"/>
        <v>0.90608241956532853</v>
      </c>
      <c r="R61" s="303"/>
      <c r="S61" s="46">
        <v>0.34861111111111104</v>
      </c>
      <c r="T61" s="119">
        <v>0.39539351851851845</v>
      </c>
      <c r="U61" s="110">
        <v>5</v>
      </c>
      <c r="V61" s="111">
        <v>67.377976530310875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-338.10328956481726</v>
      </c>
      <c r="AF61" s="199">
        <f t="shared" si="32"/>
        <v>0.90608241956532853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2828</v>
      </c>
      <c r="G62" s="120">
        <f t="shared" si="33"/>
        <v>136875.19999999998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3261.9052091536041</v>
      </c>
      <c r="N62" s="105">
        <f t="shared" si="27"/>
        <v>148.2684185978911</v>
      </c>
      <c r="O62" s="122">
        <f t="shared" si="28"/>
        <v>0</v>
      </c>
      <c r="P62" s="123">
        <f t="shared" si="29"/>
        <v>-15.367945038472527</v>
      </c>
      <c r="Q62" s="124">
        <f t="shared" si="30"/>
        <v>0.9060847803204457</v>
      </c>
      <c r="R62" s="303"/>
      <c r="S62" s="46">
        <v>0.39930555555555547</v>
      </c>
      <c r="T62" s="119">
        <v>0.43542824074074066</v>
      </c>
      <c r="U62" s="110">
        <v>5.633333333333308</v>
      </c>
      <c r="V62" s="111">
        <v>52.018678998960979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-338.09479084639588</v>
      </c>
      <c r="AF62" s="199">
        <f t="shared" si="32"/>
        <v>0.90608478032044559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1986</v>
      </c>
      <c r="G63" s="120">
        <f t="shared" si="33"/>
        <v>75070.799999999988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3270.0120400560036</v>
      </c>
      <c r="N63" s="105">
        <f t="shared" si="27"/>
        <v>155.7148590502859</v>
      </c>
      <c r="O63" s="122">
        <f t="shared" si="28"/>
        <v>0</v>
      </c>
      <c r="P63" s="123">
        <f t="shared" si="29"/>
        <v>-15.713712378285521</v>
      </c>
      <c r="Q63" s="124">
        <f t="shared" si="30"/>
        <v>0.90833667779333449</v>
      </c>
      <c r="R63" s="303"/>
      <c r="S63" s="46">
        <v>0.43958333333333321</v>
      </c>
      <c r="T63" s="119">
        <v>0.46488425925925914</v>
      </c>
      <c r="U63" s="110">
        <v>5.9833333333332828</v>
      </c>
      <c r="V63" s="111">
        <v>36.440232800475933</v>
      </c>
      <c r="W63" s="112">
        <v>0.46488425925925914</v>
      </c>
      <c r="X63" s="115">
        <v>0.50416666666666654</v>
      </c>
      <c r="Y63" s="12"/>
      <c r="Z63" s="197"/>
      <c r="AA63" s="294"/>
      <c r="AB63" s="295"/>
      <c r="AC63" s="12">
        <v>0</v>
      </c>
      <c r="AD63" s="197"/>
      <c r="AE63" s="198">
        <f t="shared" si="31"/>
        <v>-329.98795994399643</v>
      </c>
      <c r="AF63" s="199">
        <f t="shared" si="32"/>
        <v>0.90833667779333438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5530</v>
      </c>
      <c r="G64" s="120">
        <f t="shared" si="33"/>
        <v>212794.4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3267.2441222106395</v>
      </c>
      <c r="N64" s="105">
        <f t="shared" si="27"/>
        <v>163.36220611053199</v>
      </c>
      <c r="O64" s="122">
        <f t="shared" si="28"/>
        <v>0</v>
      </c>
      <c r="P64" s="123">
        <f t="shared" si="29"/>
        <v>-16.637793889468014</v>
      </c>
      <c r="Q64" s="124">
        <f t="shared" si="30"/>
        <v>0.90756781172517775</v>
      </c>
      <c r="R64" s="303"/>
      <c r="S64" s="46">
        <v>0.50416666666666654</v>
      </c>
      <c r="T64" s="119">
        <v>0.57468749999999991</v>
      </c>
      <c r="U64" s="110">
        <v>56.566666666666663</v>
      </c>
      <c r="V64" s="111">
        <v>101.55347674954325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-332.75587778936051</v>
      </c>
      <c r="AF64" s="199">
        <f t="shared" si="32"/>
        <v>0.90756781172517764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4943</v>
      </c>
      <c r="G65" s="120">
        <f t="shared" si="33"/>
        <v>186845.4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3270.0120400560036</v>
      </c>
      <c r="N65" s="105">
        <f t="shared" si="27"/>
        <v>155.7148590502859</v>
      </c>
      <c r="O65" s="122">
        <f t="shared" si="28"/>
        <v>0</v>
      </c>
      <c r="P65" s="123">
        <f t="shared" si="29"/>
        <v>-15.713712378285521</v>
      </c>
      <c r="Q65" s="124">
        <f t="shared" si="30"/>
        <v>0.90833667779333449</v>
      </c>
      <c r="R65" s="303"/>
      <c r="S65" s="46">
        <v>0.57777777777777761</v>
      </c>
      <c r="T65" s="119">
        <v>0.64075231481481465</v>
      </c>
      <c r="U65" s="110">
        <v>5</v>
      </c>
      <c r="V65" s="111">
        <v>90.696913762715269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-329.98795994399643</v>
      </c>
      <c r="AF65" s="199">
        <f t="shared" si="32"/>
        <v>0.90833667779333438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3226.0543186359318</v>
      </c>
      <c r="N72" s="137">
        <f>M72/L72</f>
        <v>152.89356960359865</v>
      </c>
      <c r="O72" s="138">
        <f>L72-I72</f>
        <v>0</v>
      </c>
      <c r="P72" s="139">
        <f>N72-K72</f>
        <v>-17.722544140477169</v>
      </c>
      <c r="Q72" s="140">
        <f>N72/K72</f>
        <v>0.89612619962109219</v>
      </c>
      <c r="R72" s="304"/>
      <c r="S72" s="141">
        <v>0.16666666666666666</v>
      </c>
      <c r="T72" s="142">
        <v>0.64075231481481465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-373.94568136406815</v>
      </c>
      <c r="AF72" s="140">
        <f>M72/J72</f>
        <v>0.89612619962109219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2468</v>
      </c>
      <c r="G73" s="120">
        <f t="shared" ref="G73:G75" si="39">E73*F73</f>
        <v>58121.4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02">
        <f>Q89</f>
        <v>0.8513102375642394</v>
      </c>
      <c r="S73" s="46">
        <v>0.34444444444444433</v>
      </c>
      <c r="T73" s="119">
        <v>0.38998842592592581</v>
      </c>
      <c r="U73" s="110">
        <v>4.5833333333333037</v>
      </c>
      <c r="V73" s="111">
        <v>65.592379349198907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-242.42066732088279</v>
      </c>
      <c r="AF73" s="155">
        <f>M73/J73</f>
        <v>0.90303173307164686</v>
      </c>
      <c r="AG73" s="307">
        <f>AF89</f>
        <v>0.90451712741200463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723</v>
      </c>
      <c r="G74" s="120">
        <f t="shared" si="39"/>
        <v>19557.150000000001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2961.6418775921866</v>
      </c>
      <c r="N74" s="105">
        <f>M74/L74</f>
        <v>493.60697959869776</v>
      </c>
      <c r="O74" s="122">
        <f>L74-I74</f>
        <v>1</v>
      </c>
      <c r="P74" s="123">
        <f>N74-K74</f>
        <v>-160.99302040130226</v>
      </c>
      <c r="Q74" s="124">
        <f>N74/K74</f>
        <v>0.75405893614222086</v>
      </c>
      <c r="R74" s="303"/>
      <c r="S74" s="46">
        <v>0.39374999999999988</v>
      </c>
      <c r="T74" s="119">
        <v>0.40391203703703693</v>
      </c>
      <c r="U74" s="110">
        <v>5.4166666666666607</v>
      </c>
      <c r="V74" s="111">
        <v>14.647280729048822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-311.35812240781343</v>
      </c>
      <c r="AF74" s="109">
        <f>M74/J74</f>
        <v>0.90487072337066499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907</v>
      </c>
      <c r="G75" s="120">
        <f t="shared" si="39"/>
        <v>24534.350000000002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2963.0407242976912</v>
      </c>
      <c r="N75" s="105">
        <f>M75/L75</f>
        <v>592.60814485953824</v>
      </c>
      <c r="O75" s="122">
        <f>L75-I75</f>
        <v>0</v>
      </c>
      <c r="P75" s="123">
        <f>N75-K75</f>
        <v>-61.99185514046178</v>
      </c>
      <c r="Q75" s="124">
        <f>N75/K75</f>
        <v>0.90529811313708863</v>
      </c>
      <c r="R75" s="303"/>
      <c r="S75" s="46">
        <v>0.40763888888888877</v>
      </c>
      <c r="T75" s="119">
        <v>0.42038194444444432</v>
      </c>
      <c r="U75" s="110">
        <v>5.3666666666666529</v>
      </c>
      <c r="V75" s="111">
        <v>18.366267987389474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-309.95927570230879</v>
      </c>
      <c r="AF75" s="109">
        <f>M75/J75</f>
        <v>0.90529811313708863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04"/>
      <c r="S89" s="141">
        <v>0.16666666666666666</v>
      </c>
      <c r="T89" s="142">
        <v>0.42038194444444432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2149</v>
      </c>
      <c r="G90" s="147">
        <f t="shared" ref="G90:G91" si="43">E90*F90</f>
        <v>33330.99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3250.8000000000011</v>
      </c>
      <c r="N90" s="151">
        <f>M90/L90</f>
        <v>541.80000000000018</v>
      </c>
      <c r="O90" s="153">
        <f>L90-I90</f>
        <v>0</v>
      </c>
      <c r="P90" s="154">
        <f>N90-K90</f>
        <v>-58.199999999999818</v>
      </c>
      <c r="Q90" s="155">
        <f>N90/K90</f>
        <v>0.90300000000000036</v>
      </c>
      <c r="R90" s="302">
        <f>Q106</f>
        <v>0.90277324647550339</v>
      </c>
      <c r="S90" s="156">
        <v>0.25</v>
      </c>
      <c r="T90" s="157">
        <v>0.2775347222222222</v>
      </c>
      <c r="U90" s="158"/>
      <c r="V90" s="159">
        <v>39.664082687338485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-349.19999999999891</v>
      </c>
      <c r="AF90" s="155">
        <f>M90/J90</f>
        <v>0.90300000000000036</v>
      </c>
      <c r="AG90" s="307">
        <f>AF106</f>
        <v>0.90277324647550328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2309</v>
      </c>
      <c r="G91" s="102">
        <f t="shared" si="43"/>
        <v>34658.089999999997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3249.1673746236229</v>
      </c>
      <c r="N91" s="105">
        <f>M91/L91</f>
        <v>541.52789577060378</v>
      </c>
      <c r="O91" s="107">
        <f>L91-I91</f>
        <v>0</v>
      </c>
      <c r="P91" s="108">
        <f>N91-K91</f>
        <v>-58.472104229396223</v>
      </c>
      <c r="Q91" s="109">
        <f>N91/K91</f>
        <v>0.90254649295100631</v>
      </c>
      <c r="R91" s="303"/>
      <c r="S91" s="46">
        <v>0.28125</v>
      </c>
      <c r="T91" s="47">
        <v>0.31085648148148148</v>
      </c>
      <c r="U91" s="110">
        <v>5.3500000000000369</v>
      </c>
      <c r="V91" s="111">
        <v>42.638615998059564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-350.83262537637711</v>
      </c>
      <c r="AF91" s="109">
        <f>M91/J91</f>
        <v>0.90254649295100631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3249.983687311812</v>
      </c>
      <c r="N106" s="137">
        <f>M106/L106</f>
        <v>541.66394788530204</v>
      </c>
      <c r="O106" s="138">
        <f>L106-I106</f>
        <v>0</v>
      </c>
      <c r="P106" s="139">
        <f>N106-K106</f>
        <v>-58.336052114697964</v>
      </c>
      <c r="Q106" s="140">
        <f>N106/K106</f>
        <v>0.90277324647550339</v>
      </c>
      <c r="R106" s="304"/>
      <c r="S106" s="141">
        <v>0.25</v>
      </c>
      <c r="T106" s="142">
        <v>0.31085648148148148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-350.01631268818801</v>
      </c>
      <c r="AF106" s="140">
        <f>M106/J106</f>
        <v>0.90277324647550328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1652</v>
      </c>
      <c r="G107" s="147">
        <f t="shared" ref="G107:G109" si="47">E107*F107</f>
        <v>96096.84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1802.3443045235954</v>
      </c>
      <c r="N107" s="151">
        <f>M107/L107</f>
        <v>106.02025320727031</v>
      </c>
      <c r="O107" s="153">
        <f>L107-I107</f>
        <v>-1</v>
      </c>
      <c r="P107" s="154">
        <f>N107-K107</f>
        <v>-5.0908579038407993</v>
      </c>
      <c r="Q107" s="155">
        <f>N107/K107</f>
        <v>0.95418227886543283</v>
      </c>
      <c r="R107" s="302">
        <f>Q123</f>
        <v>0.94943367252051214</v>
      </c>
      <c r="S107" s="156">
        <v>0.70833333333333337</v>
      </c>
      <c r="T107" s="157">
        <v>0.74651620370370375</v>
      </c>
      <c r="U107" s="158"/>
      <c r="V107" s="159">
        <v>54.995041597337803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-197.65569547640462</v>
      </c>
      <c r="AF107" s="155">
        <f>M107/J107</f>
        <v>0.9011721522617977</v>
      </c>
      <c r="AG107" s="307">
        <f>AF123</f>
        <v>0.90115738408726576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1476</v>
      </c>
      <c r="G108" s="102">
        <f t="shared" si="47"/>
        <v>74788.92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1802.1999999999998</v>
      </c>
      <c r="N108" s="105">
        <f>M108/L108</f>
        <v>94.852631578947353</v>
      </c>
      <c r="O108" s="107">
        <f>L108-I108</f>
        <v>-1</v>
      </c>
      <c r="P108" s="108">
        <f>N108-K108</f>
        <v>-5.1473684210526471</v>
      </c>
      <c r="Q108" s="109">
        <f>N108/K108</f>
        <v>0.94852631578947355</v>
      </c>
      <c r="R108" s="303"/>
      <c r="S108" s="46">
        <v>0.74930555555555556</v>
      </c>
      <c r="T108" s="47">
        <v>0.78342592592592597</v>
      </c>
      <c r="U108" s="110">
        <v>5</v>
      </c>
      <c r="V108" s="111">
        <v>49.139940073243814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-197.80000000000018</v>
      </c>
      <c r="AF108" s="109">
        <f>M108/J108</f>
        <v>0.9010999999999999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1667</v>
      </c>
      <c r="G109" s="102">
        <f t="shared" si="47"/>
        <v>95519.099999999991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1802.4</v>
      </c>
      <c r="N109" s="105">
        <f>M109/L109</f>
        <v>90.12</v>
      </c>
      <c r="O109" s="107">
        <f>L109-I109</f>
        <v>-1</v>
      </c>
      <c r="P109" s="108">
        <f>N109-K109</f>
        <v>-5.1180952380952363</v>
      </c>
      <c r="Q109" s="109">
        <f>N109/K109</f>
        <v>0.94625999999999999</v>
      </c>
      <c r="R109" s="303"/>
      <c r="S109" s="46">
        <v>0.78680555555555554</v>
      </c>
      <c r="T109" s="47">
        <v>0.82533564814814808</v>
      </c>
      <c r="U109" s="110">
        <v>4.8666666666665748</v>
      </c>
      <c r="V109" s="111">
        <v>55.492676431424762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-197.59999999999991</v>
      </c>
      <c r="AF109" s="109">
        <f>M109/J109</f>
        <v>0.9012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1802.3147681745315</v>
      </c>
      <c r="N123" s="137">
        <f>M123/L123</f>
        <v>96.552576866492757</v>
      </c>
      <c r="O123" s="138">
        <f>L123-I123</f>
        <v>-1</v>
      </c>
      <c r="P123" s="139">
        <f>N123-K123</f>
        <v>-5.1423383877445303</v>
      </c>
      <c r="Q123" s="140">
        <f>N123/K123</f>
        <v>0.94943367252051214</v>
      </c>
      <c r="R123" s="304"/>
      <c r="S123" s="141">
        <v>0.70833333333333337</v>
      </c>
      <c r="T123" s="142">
        <v>0.82533564814814808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-197.68523182546846</v>
      </c>
      <c r="AF123" s="140">
        <f>M123/J123</f>
        <v>0.90115738408726576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1831</v>
      </c>
      <c r="G124" s="147">
        <f t="shared" ref="G124:G126" si="55">E124*F124</f>
        <v>87155.6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1803.8014667902771</v>
      </c>
      <c r="N124" s="151">
        <f>M124/L124</f>
        <v>78.426150730012054</v>
      </c>
      <c r="O124" s="153">
        <f>L124-I124</f>
        <v>0</v>
      </c>
      <c r="P124" s="154">
        <f>N124-K124</f>
        <v>-8.5303710091183831</v>
      </c>
      <c r="Q124" s="155">
        <f>N124/K124</f>
        <v>0.90190073339513854</v>
      </c>
      <c r="R124" s="302">
        <f>Q140</f>
        <v>0.901185155752947</v>
      </c>
      <c r="S124" s="156">
        <v>0.70833333333333337</v>
      </c>
      <c r="T124" s="157">
        <v>0.75062499999999999</v>
      </c>
      <c r="U124" s="158"/>
      <c r="V124" s="159">
        <v>60.904707099217099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-196.19853320972288</v>
      </c>
      <c r="AF124" s="155">
        <f>M124/J124</f>
        <v>0.90190073339513854</v>
      </c>
      <c r="AG124" s="374">
        <f>AF140</f>
        <v>0.901185155752947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1437</v>
      </c>
      <c r="G125" s="102">
        <f t="shared" si="55"/>
        <v>81722.19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1801.8791094481865</v>
      </c>
      <c r="N125" s="105">
        <f>M125/L125</f>
        <v>78.342569976008107</v>
      </c>
      <c r="O125" s="107">
        <f>L125-I125</f>
        <v>0</v>
      </c>
      <c r="P125" s="108">
        <f>N125-K125</f>
        <v>-8.6139517631223299</v>
      </c>
      <c r="Q125" s="109">
        <f>N125/K125</f>
        <v>0.90093955472409326</v>
      </c>
      <c r="R125" s="303"/>
      <c r="S125" s="46">
        <v>0.75416666666666665</v>
      </c>
      <c r="T125" s="47">
        <v>0.78739583333333329</v>
      </c>
      <c r="U125" s="110">
        <v>5.0999999999999979</v>
      </c>
      <c r="V125" s="111">
        <v>47.850046958147097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-198.12089055181355</v>
      </c>
      <c r="AF125" s="109">
        <f>M125/J125</f>
        <v>0.90093955472409326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1951</v>
      </c>
      <c r="G126" s="102">
        <f t="shared" si="55"/>
        <v>110797.29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03"/>
      <c r="S126" s="46">
        <v>0.79097222222222219</v>
      </c>
      <c r="T126" s="47">
        <v>0.83608796296296295</v>
      </c>
      <c r="U126" s="110">
        <v>5.1500000000000057</v>
      </c>
      <c r="V126" s="111">
        <v>64.981696051697114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-198.56964172078165</v>
      </c>
      <c r="AF126" s="109">
        <f>M126/J126</f>
        <v>0.90071517913960919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1802.3703115058941</v>
      </c>
      <c r="N140" s="137">
        <f>M140/L140</f>
        <v>78.363926587212788</v>
      </c>
      <c r="O140" s="138">
        <f>L140-I140</f>
        <v>0</v>
      </c>
      <c r="P140" s="139">
        <f>N140-K140</f>
        <v>-8.5925951519176493</v>
      </c>
      <c r="Q140" s="140">
        <f>N140/K140</f>
        <v>0.901185155752947</v>
      </c>
      <c r="R140" s="304"/>
      <c r="S140" s="141">
        <v>0.70833333333333337</v>
      </c>
      <c r="T140" s="142">
        <v>0.83608796296296295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-197.62968849410595</v>
      </c>
      <c r="AF140" s="140">
        <f>M140/J140</f>
        <v>0.901185155752947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3A514C55-4C56-4020-A1DB-7F5E938407A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F8A1-579B-4A76-B8BD-42FFFF36D971}">
  <sheetPr>
    <tabColor theme="9" tint="0.59999389629810485"/>
  </sheetPr>
  <dimension ref="B1:AR42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236</v>
      </c>
      <c r="D3" s="278"/>
      <c r="E3" s="3" t="s">
        <v>2</v>
      </c>
      <c r="F3" s="279">
        <f>'0804(18度C)'!D1+'0804(4度C)'!D1</f>
        <v>211425</v>
      </c>
      <c r="G3" s="280"/>
      <c r="H3" s="3" t="s">
        <v>3</v>
      </c>
      <c r="I3" s="281">
        <f>'0804(18度C)'!F1+'0804(4度C)'!F1</f>
        <v>6631265.1099999994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495.79320680902288</v>
      </c>
      <c r="F6" s="254" t="e">
        <f>AVERAGE(#REF!,D14:K14)</f>
        <v>#REF!</v>
      </c>
      <c r="G6" s="255">
        <f>AVERAGE(D14:K14)</f>
        <v>271.37289401900131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'0804(4度C)'!Y2</f>
        <v>0</v>
      </c>
      <c r="P6" s="244">
        <f>'0804(4度C)'!Z2</f>
        <v>0</v>
      </c>
      <c r="Q6" s="244">
        <f>'0804(4度C)'!AC2</f>
        <v>52</v>
      </c>
      <c r="R6" s="244">
        <f>'0804(4度C)'!AD2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444.8745339433334</v>
      </c>
      <c r="F7" s="250" t="e">
        <f>AVERAGE(#REF!,D15:K15)</f>
        <v>#REF!</v>
      </c>
      <c r="G7" s="251">
        <f>AVERAGE(D15:K15)</f>
        <v>239.88332908170233</v>
      </c>
      <c r="H7" s="252"/>
      <c r="I7" s="251">
        <f>AVERAGE(L15:O15)</f>
        <v>87.374161119124039</v>
      </c>
      <c r="J7" s="252"/>
      <c r="K7" s="251">
        <f>AVERAGE(D33:O33)</f>
        <v>663.73929567992855</v>
      </c>
      <c r="L7" s="252"/>
      <c r="M7" s="251">
        <f>AVERAGE(P33:X33)</f>
        <v>712.24676591128946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0.89920520471201182</v>
      </c>
      <c r="F8" s="258" t="e">
        <f>AVERAGE(D16:K16,#REF!)</f>
        <v>#REF!</v>
      </c>
      <c r="G8" s="236">
        <f>AVERAGE(D16:K16)</f>
        <v>0.89204922387348773</v>
      </c>
      <c r="H8" s="237"/>
      <c r="I8" s="236">
        <f>AVERAGE(L16:O16)</f>
        <v>0.92443082906040264</v>
      </c>
      <c r="J8" s="237"/>
      <c r="K8" s="236">
        <f>AVERAGE(D34:O34)</f>
        <v>0.89636484499678448</v>
      </c>
      <c r="L8" s="237"/>
      <c r="M8" s="236">
        <f>AVERAGE(P34:X34)</f>
        <v>0.90016672351082971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76.023692193798141</v>
      </c>
      <c r="F15" s="35">
        <v>106.07006316156843</v>
      </c>
      <c r="G15" s="35">
        <v>81.308082329527736</v>
      </c>
      <c r="H15" s="35">
        <v>152.54256335713563</v>
      </c>
      <c r="I15" s="35">
        <v>481.54162556288202</v>
      </c>
      <c r="J15" s="35">
        <v>541.81394788530213</v>
      </c>
      <c r="K15" s="36" t="s">
        <v>42</v>
      </c>
      <c r="L15" s="34" t="s">
        <v>42</v>
      </c>
      <c r="M15" s="205">
        <v>96.446428571428555</v>
      </c>
      <c r="N15" s="35">
        <v>78.301893666819524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0.90071548360043452</v>
      </c>
      <c r="F16" s="42">
        <f t="shared" si="0"/>
        <v>0.90257031281116773</v>
      </c>
      <c r="G16" s="42">
        <f t="shared" si="0"/>
        <v>0.90019662579119986</v>
      </c>
      <c r="H16" s="42">
        <f t="shared" si="0"/>
        <v>0.89406891300987834</v>
      </c>
      <c r="I16" s="42">
        <f t="shared" si="0"/>
        <v>0.85172076155274268</v>
      </c>
      <c r="J16" s="42">
        <f t="shared" si="0"/>
        <v>0.90302324647550358</v>
      </c>
      <c r="K16" s="43" t="s">
        <v>42</v>
      </c>
      <c r="L16" s="41" t="s">
        <v>42</v>
      </c>
      <c r="M16" s="44">
        <f>M15/M14</f>
        <v>0.94838988095238075</v>
      </c>
      <c r="N16" s="42">
        <f>N15/N14</f>
        <v>0.90047177716842453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0.6270486111111111</v>
      </c>
      <c r="F18" s="47">
        <v>0.55740740740740735</v>
      </c>
      <c r="G18" s="47">
        <v>0.62165509259259255</v>
      </c>
      <c r="H18" s="47">
        <v>0.66142361111111103</v>
      </c>
      <c r="I18" s="47">
        <v>0.41563657407407401</v>
      </c>
      <c r="J18" s="47">
        <v>0.31218750000000001</v>
      </c>
      <c r="K18" s="47" t="s">
        <v>42</v>
      </c>
      <c r="L18" s="46" t="s">
        <v>42</v>
      </c>
      <c r="M18" s="48">
        <v>0.82250000000000001</v>
      </c>
      <c r="N18" s="47">
        <v>0.84648148148148139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14</v>
      </c>
      <c r="F21" s="51">
        <v>6</v>
      </c>
      <c r="G21" s="51">
        <v>13</v>
      </c>
      <c r="H21" s="51">
        <v>13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287.57086838204248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752.77885044136872</v>
      </c>
      <c r="N33" s="35">
        <v>845.84636602201783</v>
      </c>
      <c r="O33" s="35">
        <v>768.76109787428504</v>
      </c>
      <c r="P33" s="34">
        <v>438.76138615662643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646.98349985410391</v>
      </c>
      <c r="W33" s="35">
        <v>991.91349385142939</v>
      </c>
      <c r="X33" s="37">
        <v>771.32868378299827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0.87868876450068545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0.91245921265620455</v>
      </c>
      <c r="N34" s="42">
        <f>N33/N32</f>
        <v>0.89896715229393187</v>
      </c>
      <c r="O34" s="42">
        <f>O33/O32</f>
        <v>0.89534425053631606</v>
      </c>
      <c r="P34" s="41">
        <f>P33/P32</f>
        <v>0.89377319402275746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0.91241262799937739</v>
      </c>
      <c r="W34" s="42">
        <f>W33/W32</f>
        <v>0.90173953986493582</v>
      </c>
      <c r="X34" s="45">
        <f>X33/X32</f>
        <v>0.89274153215624807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0.41563657407407401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0.42410879629629628</v>
      </c>
      <c r="N36" s="47">
        <v>0.53924768518518529</v>
      </c>
      <c r="O36" s="47">
        <v>0.54622685185185205</v>
      </c>
      <c r="P36" s="46">
        <v>0.76097222222222227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0.87981481481481483</v>
      </c>
      <c r="W36" s="47">
        <v>1.1248263888888885</v>
      </c>
      <c r="X36" s="49">
        <v>1.1200115740740737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D6AE-4237-44F8-A50F-BD8A925D913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112377</v>
      </c>
      <c r="E1" s="87" t="s">
        <v>3</v>
      </c>
      <c r="F1" s="88">
        <f>SUM(G5:G140)</f>
        <v>2239285.5499999993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46238</v>
      </c>
      <c r="B2" s="348"/>
      <c r="C2" s="91" t="s">
        <v>40</v>
      </c>
      <c r="D2" s="92">
        <f>AVERAGE(N21,N38,N55,N72,N89,N106,N123,N140)</f>
        <v>687.993030795609</v>
      </c>
      <c r="E2" s="92" t="s">
        <v>91</v>
      </c>
      <c r="F2" s="93">
        <f>F1/D1</f>
        <v>19.926546802281599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1906</v>
      </c>
      <c r="G5" s="147">
        <f t="shared" ref="G5:G9" si="0">E5*F5</f>
        <v>48869.840000000004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</v>
      </c>
      <c r="N5" s="151">
        <f>M5/L5</f>
        <v>321.7969551153185</v>
      </c>
      <c r="O5" s="153">
        <f>L5-I5</f>
        <v>0</v>
      </c>
      <c r="P5" s="154">
        <f>N5-K5</f>
        <v>-38.203044884681503</v>
      </c>
      <c r="Q5" s="155">
        <f>N5/K5</f>
        <v>0.89388043087588476</v>
      </c>
      <c r="R5" s="302">
        <f>Q21</f>
        <v>0.87868876450068545</v>
      </c>
      <c r="S5" s="156">
        <v>0.16666666666666666</v>
      </c>
      <c r="T5" s="157">
        <v>0.19134259259259259</v>
      </c>
      <c r="U5" s="158"/>
      <c r="V5" s="159">
        <v>35.537937255813432</v>
      </c>
      <c r="W5" s="160"/>
      <c r="X5" s="161"/>
      <c r="Y5" s="305"/>
      <c r="Z5" s="306"/>
      <c r="AA5" s="114">
        <f>M5-J5</f>
        <v>-382.03044884681503</v>
      </c>
      <c r="AB5" s="155">
        <f>M5/J5</f>
        <v>0.89388043087588476</v>
      </c>
      <c r="AC5" s="307">
        <f>AB21</f>
        <v>0.87868876450068534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2909</v>
      </c>
      <c r="G6" s="102">
        <f t="shared" si="0"/>
        <v>85873.68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3159.9627399099654</v>
      </c>
      <c r="N6" s="105">
        <f>M6/L6</f>
        <v>287.26933999181506</v>
      </c>
      <c r="O6" s="107">
        <f>L6-I6</f>
        <v>0</v>
      </c>
      <c r="P6" s="108">
        <f>N6-K6</f>
        <v>-40.003387280912193</v>
      </c>
      <c r="Q6" s="109">
        <f>N6/K6</f>
        <v>0.87776742775276828</v>
      </c>
      <c r="R6" s="303"/>
      <c r="S6" s="46">
        <v>0.19513888888888889</v>
      </c>
      <c r="T6" s="47">
        <v>0.23349537037037038</v>
      </c>
      <c r="U6" s="110">
        <v>5.4666666666666686</v>
      </c>
      <c r="V6" s="111">
        <v>55.23482849831737</v>
      </c>
      <c r="W6" s="112"/>
      <c r="X6" s="115"/>
      <c r="Y6" s="294"/>
      <c r="Z6" s="295"/>
      <c r="AA6" s="116">
        <f>M6-J6</f>
        <v>-440.03726009003458</v>
      </c>
      <c r="AB6" s="109">
        <f>M6/J6</f>
        <v>0.87776742775276817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3413</v>
      </c>
      <c r="G7" s="102">
        <f t="shared" si="0"/>
        <v>101878.05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3156.2119051520076</v>
      </c>
      <c r="N7" s="105">
        <f>M7/L7</f>
        <v>286.92835501381887</v>
      </c>
      <c r="O7" s="107">
        <f>L7-I7</f>
        <v>0</v>
      </c>
      <c r="P7" s="108">
        <f>N7-K7</f>
        <v>-40.344372258908379</v>
      </c>
      <c r="Q7" s="109">
        <f>N7/K7</f>
        <v>0.87672552920889102</v>
      </c>
      <c r="R7" s="303"/>
      <c r="S7" s="46">
        <v>0.23680555555555555</v>
      </c>
      <c r="T7" s="47">
        <v>0.28185185185185185</v>
      </c>
      <c r="U7" s="110">
        <v>4.7666666666666391</v>
      </c>
      <c r="V7" s="111">
        <v>64.881575177423812</v>
      </c>
      <c r="W7" s="112"/>
      <c r="X7" s="115"/>
      <c r="Y7" s="294"/>
      <c r="Z7" s="295"/>
      <c r="AA7" s="116">
        <f>M7-J7</f>
        <v>-443.7880948479924</v>
      </c>
      <c r="AB7" s="109">
        <f>M7/J7</f>
        <v>0.87672552920889102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2575</v>
      </c>
      <c r="G8" s="102">
        <f t="shared" si="0"/>
        <v>77250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3159.3512524265075</v>
      </c>
      <c r="N8" s="105">
        <f>M8/L8</f>
        <v>287.21375022059158</v>
      </c>
      <c r="O8" s="107">
        <f>L8-I8</f>
        <v>0</v>
      </c>
      <c r="P8" s="108">
        <f>N8-K8</f>
        <v>-40.058977052135674</v>
      </c>
      <c r="Q8" s="109">
        <f>N8/K8</f>
        <v>0.87759757011847428</v>
      </c>
      <c r="R8" s="303"/>
      <c r="S8" s="46">
        <v>0.28472222222222221</v>
      </c>
      <c r="T8" s="47">
        <v>0.31868055555555552</v>
      </c>
      <c r="U8" s="110">
        <v>5</v>
      </c>
      <c r="V8" s="111">
        <v>48.902444728593522</v>
      </c>
      <c r="W8" s="112"/>
      <c r="X8" s="115"/>
      <c r="Y8" s="294"/>
      <c r="Z8" s="295"/>
      <c r="AA8" s="116">
        <f>M8-J8</f>
        <v>-440.64874757349253</v>
      </c>
      <c r="AB8" s="109">
        <f>M8/J8</f>
        <v>0.87759757011847428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1492</v>
      </c>
      <c r="G9" s="102">
        <f t="shared" si="0"/>
        <v>42626.44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3122.9023123706702</v>
      </c>
      <c r="N9" s="105">
        <f>M9/L9</f>
        <v>260.24185936422253</v>
      </c>
      <c r="O9" s="107">
        <f>L9-I9</f>
        <v>0</v>
      </c>
      <c r="P9" s="108">
        <f>N9-K9</f>
        <v>-39.758140635777465</v>
      </c>
      <c r="Q9" s="109">
        <f>N9/K9</f>
        <v>0.86747286454740846</v>
      </c>
      <c r="R9" s="303"/>
      <c r="S9" s="46">
        <v>0.32152777777777775</v>
      </c>
      <c r="T9" s="47">
        <v>0.34142361111111108</v>
      </c>
      <c r="U9" s="110">
        <v>5</v>
      </c>
      <c r="V9" s="111">
        <v>28.665642100102456</v>
      </c>
      <c r="W9" s="112"/>
      <c r="X9" s="115"/>
      <c r="Y9" s="294"/>
      <c r="Z9" s="295"/>
      <c r="AA9" s="116">
        <f>M9-J9</f>
        <v>-477.09768762932981</v>
      </c>
      <c r="AB9" s="109">
        <f>M9/J9</f>
        <v>0.86747286454740835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3163.2795522024671</v>
      </c>
      <c r="N21" s="137">
        <f>M21/L21</f>
        <v>287.57086838204248</v>
      </c>
      <c r="O21" s="138">
        <f>L21-I21</f>
        <v>0</v>
      </c>
      <c r="P21" s="139">
        <f>N21-K21</f>
        <v>-39.701858890684775</v>
      </c>
      <c r="Q21" s="140">
        <f>N21/K21</f>
        <v>0.87868876450068545</v>
      </c>
      <c r="R21" s="304"/>
      <c r="S21" s="141">
        <v>0.16666666666666666</v>
      </c>
      <c r="T21" s="142">
        <v>0.41563657407407401</v>
      </c>
      <c r="U21" s="143"/>
      <c r="V21" s="165"/>
      <c r="W21" s="166"/>
      <c r="X21" s="137"/>
      <c r="Y21" s="290"/>
      <c r="Z21" s="291"/>
      <c r="AA21" s="167">
        <f>M21-J21</f>
        <v>-436.72044779753287</v>
      </c>
      <c r="AB21" s="140">
        <f>M21/J21</f>
        <v>0.87868876450068534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2493</v>
      </c>
      <c r="G22" s="147">
        <f t="shared" ref="G22:G24" si="5">E22*F22</f>
        <v>46195.29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02">
        <f>Q38</f>
        <v>0.91245921265620455</v>
      </c>
      <c r="S22" s="156">
        <v>0.32916666666666666</v>
      </c>
      <c r="T22" s="157">
        <v>0.36366898148148147</v>
      </c>
      <c r="U22" s="158"/>
      <c r="V22" s="111">
        <v>49.692314269905125</v>
      </c>
      <c r="W22" s="160"/>
      <c r="X22" s="161"/>
      <c r="Y22" s="305"/>
      <c r="Z22" s="306"/>
      <c r="AA22" s="114">
        <f>M22-J22</f>
        <v>-289.8765594302522</v>
      </c>
      <c r="AB22" s="155">
        <f>M22/J22</f>
        <v>0.91215861835446899</v>
      </c>
      <c r="AC22" s="307">
        <f>AB38</f>
        <v>0.91245921265620455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3013.3998070850175</v>
      </c>
      <c r="N23" s="105">
        <f>M23/L23</f>
        <v>602.67996141700348</v>
      </c>
      <c r="O23" s="107">
        <f>L23-I23</f>
        <v>0</v>
      </c>
      <c r="P23" s="108">
        <f>N23-K23</f>
        <v>-57.320038582996517</v>
      </c>
      <c r="Q23" s="109">
        <f>N23/K23</f>
        <v>0.91315145669242948</v>
      </c>
      <c r="R23" s="303"/>
      <c r="S23" s="46">
        <v>0.36666666666666664</v>
      </c>
      <c r="T23" s="47">
        <v>0.37782407407407403</v>
      </c>
      <c r="U23" s="110">
        <v>5</v>
      </c>
      <c r="V23" s="111">
        <v>16.068229607686412</v>
      </c>
      <c r="W23" s="112"/>
      <c r="X23" s="115"/>
      <c r="Y23" s="294"/>
      <c r="Z23" s="295"/>
      <c r="AA23" s="116">
        <f>M23-J23</f>
        <v>-286.60019291498247</v>
      </c>
      <c r="AB23" s="109">
        <f>M23/J23</f>
        <v>0.91315145669242959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3046</v>
      </c>
      <c r="G24" s="102">
        <f t="shared" si="5"/>
        <v>54492.94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3009.8229576416597</v>
      </c>
      <c r="N24" s="105">
        <f>M24/L24</f>
        <v>752.45573941041494</v>
      </c>
      <c r="O24" s="107">
        <f>L24-I24</f>
        <v>0</v>
      </c>
      <c r="P24" s="108">
        <f>N24-K24</f>
        <v>-72.544260589585065</v>
      </c>
      <c r="Q24" s="109">
        <f>N24/K24</f>
        <v>0.91206756292171509</v>
      </c>
      <c r="R24" s="303"/>
      <c r="S24" s="46">
        <v>0.38194444444444442</v>
      </c>
      <c r="T24" s="47">
        <v>0.42410879629629628</v>
      </c>
      <c r="U24" s="110">
        <v>5.9333333333333549</v>
      </c>
      <c r="V24" s="111">
        <v>60.721179475353999</v>
      </c>
      <c r="W24" s="112"/>
      <c r="X24" s="115"/>
      <c r="Y24" s="294"/>
      <c r="Z24" s="295"/>
      <c r="AA24" s="116">
        <f>M24-J24</f>
        <v>-290.17704235834026</v>
      </c>
      <c r="AB24" s="109">
        <f>M24/J24</f>
        <v>0.91206756292171509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3011.1154017654749</v>
      </c>
      <c r="N38" s="137">
        <f t="shared" ref="N38:N44" si="10">M38/L38</f>
        <v>752.77885044136872</v>
      </c>
      <c r="O38" s="138">
        <f t="shared" ref="O38:O44" si="11">L38-I38</f>
        <v>0</v>
      </c>
      <c r="P38" s="139">
        <f t="shared" ref="P38:P44" si="12">N38-K38</f>
        <v>-72.221149558631282</v>
      </c>
      <c r="Q38" s="140">
        <f t="shared" ref="Q38:Q44" si="13">N38/K38</f>
        <v>0.91245921265620455</v>
      </c>
      <c r="R38" s="304"/>
      <c r="S38" s="141">
        <v>0.32916666666666666</v>
      </c>
      <c r="T38" s="142">
        <v>0.42410879629629628</v>
      </c>
      <c r="U38" s="143"/>
      <c r="V38" s="165"/>
      <c r="W38" s="98"/>
      <c r="X38" s="68"/>
      <c r="Y38" s="290"/>
      <c r="Z38" s="291"/>
      <c r="AA38" s="167">
        <f t="shared" ref="AA38:AA44" si="14">M38-J38</f>
        <v>-288.88459823452513</v>
      </c>
      <c r="AB38" s="140">
        <f t="shared" ref="AB38:AB44" si="15">M38/J38</f>
        <v>0.91245921265620455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1024</v>
      </c>
      <c r="G39" s="147">
        <f t="shared" ref="G39:G44" si="16">E39*F39</f>
        <v>25630.720000000001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3215.9895508629165</v>
      </c>
      <c r="N39" s="151">
        <f t="shared" si="10"/>
        <v>643.19791017258331</v>
      </c>
      <c r="O39" s="153">
        <f t="shared" si="11"/>
        <v>0</v>
      </c>
      <c r="P39" s="154">
        <f t="shared" si="12"/>
        <v>-76.802089827416694</v>
      </c>
      <c r="Q39" s="155">
        <f t="shared" si="13"/>
        <v>0.89333043079525454</v>
      </c>
      <c r="R39" s="302">
        <f>Q55</f>
        <v>0.89896715229393187</v>
      </c>
      <c r="S39" s="156">
        <v>0.25</v>
      </c>
      <c r="T39" s="157">
        <v>0.26326388888888891</v>
      </c>
      <c r="U39" s="158"/>
      <c r="V39" s="159">
        <v>19.104539684687214</v>
      </c>
      <c r="W39" s="160"/>
      <c r="X39" s="161"/>
      <c r="Y39" s="305"/>
      <c r="Z39" s="306"/>
      <c r="AA39" s="114">
        <f t="shared" si="14"/>
        <v>-384.01044913708347</v>
      </c>
      <c r="AB39" s="155">
        <f t="shared" si="15"/>
        <v>0.89333043079525454</v>
      </c>
      <c r="AC39" s="307">
        <f>AB55</f>
        <v>0.89896715229393187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1314</v>
      </c>
      <c r="G40" s="102">
        <f t="shared" si="16"/>
        <v>23888.52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3214.2018073801178</v>
      </c>
      <c r="N40" s="105">
        <f t="shared" si="10"/>
        <v>1071.4006024600392</v>
      </c>
      <c r="O40" s="107">
        <f t="shared" si="11"/>
        <v>0</v>
      </c>
      <c r="P40" s="108">
        <f t="shared" si="12"/>
        <v>-128.59939753996082</v>
      </c>
      <c r="Q40" s="109">
        <f t="shared" si="13"/>
        <v>0.89283383538336603</v>
      </c>
      <c r="R40" s="303"/>
      <c r="S40" s="46">
        <v>0.27361111111111114</v>
      </c>
      <c r="T40" s="47">
        <v>0.29063657407407412</v>
      </c>
      <c r="U40" s="110">
        <v>14.900000000000011</v>
      </c>
      <c r="V40" s="111">
        <v>24.528640304717566</v>
      </c>
      <c r="W40" s="112"/>
      <c r="X40" s="115"/>
      <c r="Y40" s="294"/>
      <c r="Z40" s="295"/>
      <c r="AA40" s="116">
        <f t="shared" si="14"/>
        <v>-385.79819261988223</v>
      </c>
      <c r="AB40" s="109">
        <f t="shared" si="15"/>
        <v>0.89283383538336603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1328</v>
      </c>
      <c r="G41" s="102">
        <f t="shared" si="16"/>
        <v>32960.959999999999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3214.960159542281</v>
      </c>
      <c r="N41" s="105">
        <f t="shared" si="10"/>
        <v>642.99203190845617</v>
      </c>
      <c r="O41" s="107">
        <f t="shared" si="11"/>
        <v>0</v>
      </c>
      <c r="P41" s="108">
        <f t="shared" si="12"/>
        <v>-77.00796809154383</v>
      </c>
      <c r="Q41" s="109">
        <f t="shared" si="13"/>
        <v>0.89304448876174469</v>
      </c>
      <c r="R41" s="303"/>
      <c r="S41" s="46">
        <v>0.30069444444444449</v>
      </c>
      <c r="T41" s="47">
        <v>0.31790509259259264</v>
      </c>
      <c r="U41" s="110">
        <v>15</v>
      </c>
      <c r="V41" s="111">
        <v>24.78413294283067</v>
      </c>
      <c r="W41" s="112"/>
      <c r="X41" s="115"/>
      <c r="Y41" s="294"/>
      <c r="Z41" s="295"/>
      <c r="AA41" s="116">
        <f t="shared" si="14"/>
        <v>-385.03984045771904</v>
      </c>
      <c r="AB41" s="109">
        <f t="shared" si="15"/>
        <v>0.89304448876174469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2151</v>
      </c>
      <c r="G42" s="102">
        <f t="shared" si="16"/>
        <v>36717.57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3013.6871831917838</v>
      </c>
      <c r="N42" s="105">
        <f t="shared" si="10"/>
        <v>1004.5623943972613</v>
      </c>
      <c r="O42" s="107">
        <f t="shared" si="11"/>
        <v>0</v>
      </c>
      <c r="P42" s="108">
        <f t="shared" si="12"/>
        <v>-95.437605602738699</v>
      </c>
      <c r="Q42" s="109">
        <f t="shared" si="13"/>
        <v>0.9132385403611466</v>
      </c>
      <c r="R42" s="303"/>
      <c r="S42" s="46">
        <v>0.32777777777777783</v>
      </c>
      <c r="T42" s="47">
        <v>0.35751157407407413</v>
      </c>
      <c r="U42" s="110">
        <v>15</v>
      </c>
      <c r="V42" s="111">
        <v>42.824617206392695</v>
      </c>
      <c r="W42" s="112"/>
      <c r="X42" s="115"/>
      <c r="Y42" s="294"/>
      <c r="Z42" s="295"/>
      <c r="AA42" s="116">
        <f t="shared" si="14"/>
        <v>-286.31281680821621</v>
      </c>
      <c r="AB42" s="109">
        <f t="shared" si="15"/>
        <v>0.9132385403611466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4881</v>
      </c>
      <c r="G43" s="102">
        <f t="shared" si="16"/>
        <v>68480.429999999993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2738.3161146167413</v>
      </c>
      <c r="N43" s="105">
        <f t="shared" si="10"/>
        <v>912.77203820558043</v>
      </c>
      <c r="O43" s="107">
        <f t="shared" si="11"/>
        <v>0</v>
      </c>
      <c r="P43" s="108">
        <f t="shared" si="12"/>
        <v>-87.227961794419571</v>
      </c>
      <c r="Q43" s="109">
        <f t="shared" si="13"/>
        <v>0.91277203820558039</v>
      </c>
      <c r="R43" s="303"/>
      <c r="S43" s="46">
        <v>0.36736111111111119</v>
      </c>
      <c r="T43" s="47">
        <v>0.44162037037037044</v>
      </c>
      <c r="U43" s="110">
        <v>15</v>
      </c>
      <c r="V43" s="111">
        <v>106.94893786614155</v>
      </c>
      <c r="W43" s="112"/>
      <c r="X43" s="115"/>
      <c r="Y43" s="294"/>
      <c r="Z43" s="295"/>
      <c r="AA43" s="116">
        <f t="shared" si="14"/>
        <v>-261.68388538325871</v>
      </c>
      <c r="AB43" s="109">
        <f t="shared" si="15"/>
        <v>0.91277203820558039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6772</v>
      </c>
      <c r="G44" s="120">
        <f t="shared" si="16"/>
        <v>96704.159999999989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3211.4652368905504</v>
      </c>
      <c r="N44" s="105">
        <f t="shared" si="10"/>
        <v>1070.4884122968501</v>
      </c>
      <c r="O44" s="107">
        <f t="shared" si="11"/>
        <v>0</v>
      </c>
      <c r="P44" s="108">
        <f t="shared" si="12"/>
        <v>-129.51158770314987</v>
      </c>
      <c r="Q44" s="109">
        <f t="shared" si="13"/>
        <v>0.89207367691404182</v>
      </c>
      <c r="R44" s="303"/>
      <c r="S44" s="46">
        <v>0.45138888888888901</v>
      </c>
      <c r="T44" s="119">
        <v>0.53924768518518529</v>
      </c>
      <c r="U44" s="110">
        <v>15</v>
      </c>
      <c r="V44" s="111">
        <v>126.52168715156725</v>
      </c>
      <c r="W44" s="112"/>
      <c r="X44" s="115"/>
      <c r="Y44" s="294"/>
      <c r="Z44" s="295"/>
      <c r="AA44" s="116">
        <f t="shared" si="14"/>
        <v>-388.53476310944961</v>
      </c>
      <c r="AB44" s="109">
        <f t="shared" si="15"/>
        <v>0.89207367691404182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3101.4366754140651</v>
      </c>
      <c r="N55" s="137">
        <f t="shared" ref="N55:N62" si="22">M55/L55</f>
        <v>845.84636602201783</v>
      </c>
      <c r="O55" s="138">
        <f t="shared" ref="O55:O62" si="23">L55-I55</f>
        <v>0</v>
      </c>
      <c r="P55" s="139">
        <f t="shared" ref="P55:P62" si="24">N55-K55</f>
        <v>-95.062724887073159</v>
      </c>
      <c r="Q55" s="140">
        <f t="shared" ref="Q55:Q62" si="25">N55/K55</f>
        <v>0.89896715229393187</v>
      </c>
      <c r="R55" s="304"/>
      <c r="S55" s="141">
        <v>0.25</v>
      </c>
      <c r="T55" s="142">
        <v>0.53924768518518529</v>
      </c>
      <c r="U55" s="143"/>
      <c r="V55" s="165"/>
      <c r="W55" s="98"/>
      <c r="X55" s="68"/>
      <c r="Y55" s="290"/>
      <c r="Z55" s="291"/>
      <c r="AA55" s="167">
        <f t="shared" ref="AA55:AA62" si="26">M55-J55</f>
        <v>-348.56332458593488</v>
      </c>
      <c r="AB55" s="140">
        <f t="shared" ref="AB55:AB62" si="27">M55/J55</f>
        <v>0.89896715229393187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1672</v>
      </c>
      <c r="G56" s="147">
        <f t="shared" ref="G56:G62" si="28">E56*F56</f>
        <v>34643.839999999997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3214.7583578594536</v>
      </c>
      <c r="N56" s="151">
        <f t="shared" si="22"/>
        <v>1071.5861192864845</v>
      </c>
      <c r="O56" s="153">
        <f t="shared" si="23"/>
        <v>0</v>
      </c>
      <c r="P56" s="154">
        <f t="shared" si="24"/>
        <v>-128.41388071351548</v>
      </c>
      <c r="Q56" s="155">
        <f t="shared" si="25"/>
        <v>0.89298843273873707</v>
      </c>
      <c r="R56" s="302">
        <f>Q72</f>
        <v>0.89534425053631606</v>
      </c>
      <c r="S56" s="156">
        <v>0.25</v>
      </c>
      <c r="T56" s="157">
        <v>0.27166666666666667</v>
      </c>
      <c r="U56" s="158"/>
      <c r="V56" s="159">
        <v>31.206077979309789</v>
      </c>
      <c r="W56" s="157"/>
      <c r="X56" s="168"/>
      <c r="Y56" s="305"/>
      <c r="Z56" s="306"/>
      <c r="AA56" s="114">
        <f t="shared" si="26"/>
        <v>-385.24164214054645</v>
      </c>
      <c r="AB56" s="155">
        <f t="shared" si="27"/>
        <v>0.89298843273873707</v>
      </c>
      <c r="AC56" s="307">
        <f>AB72</f>
        <v>0.89534425053631594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727</v>
      </c>
      <c r="G57" s="102">
        <f t="shared" si="28"/>
        <v>17244.439999999999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3213.9111494849394</v>
      </c>
      <c r="N57" s="105">
        <f t="shared" si="22"/>
        <v>642.78222989698793</v>
      </c>
      <c r="O57" s="107">
        <f t="shared" si="23"/>
        <v>0</v>
      </c>
      <c r="P57" s="108">
        <f t="shared" si="24"/>
        <v>-77.217770103012072</v>
      </c>
      <c r="Q57" s="109">
        <f t="shared" si="25"/>
        <v>0.89275309707914985</v>
      </c>
      <c r="R57" s="303"/>
      <c r="S57" s="46">
        <v>0.28194444444444444</v>
      </c>
      <c r="T57" s="47">
        <v>0.29136574074074073</v>
      </c>
      <c r="U57" s="110">
        <v>14.799999999999995</v>
      </c>
      <c r="V57" s="111">
        <v>13.572248258011282</v>
      </c>
      <c r="W57" s="112"/>
      <c r="X57" s="13"/>
      <c r="Y57" s="294"/>
      <c r="Z57" s="295"/>
      <c r="AA57" s="116">
        <f t="shared" si="26"/>
        <v>-386.08885051506059</v>
      </c>
      <c r="AB57" s="109">
        <f t="shared" si="27"/>
        <v>0.89275309707914985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1958</v>
      </c>
      <c r="G58" s="102">
        <f t="shared" si="28"/>
        <v>58740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3214.5906743701644</v>
      </c>
      <c r="N58" s="105">
        <f t="shared" si="22"/>
        <v>803.64766859254109</v>
      </c>
      <c r="O58" s="107">
        <f t="shared" si="23"/>
        <v>0</v>
      </c>
      <c r="P58" s="108">
        <f t="shared" si="24"/>
        <v>-96.352331407458905</v>
      </c>
      <c r="Q58" s="109">
        <f t="shared" si="25"/>
        <v>0.89294185399171233</v>
      </c>
      <c r="R58" s="303"/>
      <c r="S58" s="46">
        <v>0.30138888888888893</v>
      </c>
      <c r="T58" s="47">
        <v>0.3267592592592593</v>
      </c>
      <c r="U58" s="110">
        <v>15</v>
      </c>
      <c r="V58" s="111">
        <v>36.545865990548826</v>
      </c>
      <c r="W58" s="112"/>
      <c r="X58" s="13"/>
      <c r="Y58" s="294"/>
      <c r="Z58" s="295"/>
      <c r="AA58" s="116">
        <f t="shared" si="26"/>
        <v>-385.40932562983562</v>
      </c>
      <c r="AB58" s="109">
        <f t="shared" si="27"/>
        <v>0.89294185399171233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2281</v>
      </c>
      <c r="G59" s="102">
        <f t="shared" si="28"/>
        <v>68430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3012.0651217523928</v>
      </c>
      <c r="N59" s="105">
        <f t="shared" si="22"/>
        <v>753.01628043809819</v>
      </c>
      <c r="O59" s="107">
        <f t="shared" si="23"/>
        <v>0</v>
      </c>
      <c r="P59" s="108">
        <f t="shared" si="24"/>
        <v>-71.983719561901808</v>
      </c>
      <c r="Q59" s="109">
        <f t="shared" si="25"/>
        <v>0.91274700659163421</v>
      </c>
      <c r="R59" s="303"/>
      <c r="S59" s="46">
        <v>0.33680555555555564</v>
      </c>
      <c r="T59" s="47">
        <v>0.36835648148148159</v>
      </c>
      <c r="U59" s="110">
        <v>15</v>
      </c>
      <c r="V59" s="111">
        <v>45.437264623407636</v>
      </c>
      <c r="W59" s="112"/>
      <c r="X59" s="115"/>
      <c r="Y59" s="294"/>
      <c r="Z59" s="295"/>
      <c r="AA59" s="116">
        <f t="shared" si="26"/>
        <v>-287.93487824760723</v>
      </c>
      <c r="AB59" s="109">
        <f t="shared" si="27"/>
        <v>0.91274700659163421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3668</v>
      </c>
      <c r="G60" s="102">
        <f t="shared" si="28"/>
        <v>100796.64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3214.8058765915907</v>
      </c>
      <c r="N60" s="105">
        <f t="shared" si="22"/>
        <v>642.96117531831817</v>
      </c>
      <c r="O60" s="107">
        <f t="shared" si="23"/>
        <v>0</v>
      </c>
      <c r="P60" s="108">
        <f t="shared" si="24"/>
        <v>-77.038824681681831</v>
      </c>
      <c r="Q60" s="109">
        <f t="shared" si="25"/>
        <v>0.89300163238655306</v>
      </c>
      <c r="R60" s="303"/>
      <c r="S60" s="46">
        <v>0.37847222222222232</v>
      </c>
      <c r="T60" s="47">
        <v>0.42600694444444454</v>
      </c>
      <c r="U60" s="110">
        <v>14.566666666666652</v>
      </c>
      <c r="V60" s="111">
        <v>68.458254852182165</v>
      </c>
      <c r="W60" s="112"/>
      <c r="X60" s="115"/>
      <c r="Y60" s="294"/>
      <c r="Z60" s="295"/>
      <c r="AA60" s="116">
        <f t="shared" si="26"/>
        <v>-385.19412340840927</v>
      </c>
      <c r="AB60" s="109">
        <f t="shared" si="27"/>
        <v>0.89300163238655295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2203</v>
      </c>
      <c r="G61" s="120">
        <f t="shared" si="28"/>
        <v>40050.54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3211.5662807528697</v>
      </c>
      <c r="N61" s="105">
        <f t="shared" si="22"/>
        <v>1070.5220935842899</v>
      </c>
      <c r="O61" s="107">
        <f t="shared" si="23"/>
        <v>0</v>
      </c>
      <c r="P61" s="108">
        <f t="shared" si="24"/>
        <v>-129.47790641571009</v>
      </c>
      <c r="Q61" s="109">
        <f t="shared" si="25"/>
        <v>0.89210174465357495</v>
      </c>
      <c r="R61" s="303"/>
      <c r="S61" s="46">
        <v>0.43611111111111123</v>
      </c>
      <c r="T61" s="119">
        <v>0.46468750000000014</v>
      </c>
      <c r="U61" s="110">
        <v>14.550000000000036</v>
      </c>
      <c r="V61" s="111">
        <v>41.157487794090855</v>
      </c>
      <c r="W61" s="112"/>
      <c r="X61" s="49"/>
      <c r="Y61" s="294"/>
      <c r="Z61" s="295"/>
      <c r="AA61" s="116">
        <f t="shared" si="26"/>
        <v>-388.43371924713028</v>
      </c>
      <c r="AB61" s="109">
        <f t="shared" si="27"/>
        <v>0.89210174465357495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5492</v>
      </c>
      <c r="G62" s="120">
        <f t="shared" si="28"/>
        <v>91496.72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03"/>
      <c r="S62" s="46">
        <v>0.47500000000000014</v>
      </c>
      <c r="T62" s="119">
        <v>0.54622685185185205</v>
      </c>
      <c r="U62" s="110">
        <v>14.850000000000003</v>
      </c>
      <c r="V62" s="111">
        <v>102.57833031654596</v>
      </c>
      <c r="W62" s="112"/>
      <c r="X62" s="115"/>
      <c r="Y62" s="294"/>
      <c r="Z62" s="295"/>
      <c r="AA62" s="116">
        <f t="shared" si="26"/>
        <v>-387.62562245714207</v>
      </c>
      <c r="AB62" s="109">
        <f t="shared" si="27"/>
        <v>0.8923262159841272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3184.8674054791813</v>
      </c>
      <c r="N72" s="137">
        <f>M72/L72</f>
        <v>768.76109787428504</v>
      </c>
      <c r="O72" s="138">
        <f>L72-I72</f>
        <v>0</v>
      </c>
      <c r="P72" s="139">
        <f>N72-K72</f>
        <v>-89.859591780887285</v>
      </c>
      <c r="Q72" s="140">
        <f>N72/K72</f>
        <v>0.89534425053631606</v>
      </c>
      <c r="R72" s="304"/>
      <c r="S72" s="141">
        <v>0.25</v>
      </c>
      <c r="T72" s="142">
        <v>0.54622685185185205</v>
      </c>
      <c r="U72" s="143"/>
      <c r="V72" s="165"/>
      <c r="W72" s="166"/>
      <c r="X72" s="137"/>
      <c r="Y72" s="290"/>
      <c r="Z72" s="291"/>
      <c r="AA72" s="167">
        <f>M72-J72</f>
        <v>-372.27545166367599</v>
      </c>
      <c r="AB72" s="140">
        <f>M72/J72</f>
        <v>0.89534425053631594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1627</v>
      </c>
      <c r="G73" s="147">
        <f t="shared" ref="G73:G75" si="33">E73*F73</f>
        <v>46483.39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3123.5794291820803</v>
      </c>
      <c r="N73" s="151">
        <f>M73/L73</f>
        <v>260.29828576517338</v>
      </c>
      <c r="O73" s="153">
        <f>L73-I73</f>
        <v>0</v>
      </c>
      <c r="P73" s="154">
        <f>N73-K73</f>
        <v>-39.701714234826625</v>
      </c>
      <c r="Q73" s="155">
        <f>N73/K73</f>
        <v>0.86766095255057796</v>
      </c>
      <c r="R73" s="302">
        <f>Q89</f>
        <v>0.89377319402275746</v>
      </c>
      <c r="S73" s="156">
        <v>0.70833333333333337</v>
      </c>
      <c r="T73" s="157">
        <v>0.73003472222222221</v>
      </c>
      <c r="U73" s="158"/>
      <c r="V73" s="159">
        <v>31.252606893227661</v>
      </c>
      <c r="W73" s="157"/>
      <c r="X73" s="168"/>
      <c r="Y73" s="305"/>
      <c r="Z73" s="306"/>
      <c r="AA73" s="114">
        <f>M73-J73</f>
        <v>-476.42057081791972</v>
      </c>
      <c r="AB73" s="155">
        <f>M73/J73</f>
        <v>0.86766095255057785</v>
      </c>
      <c r="AC73" s="307">
        <f>AB89</f>
        <v>0.89377319402275757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667</v>
      </c>
      <c r="G74" s="102">
        <f t="shared" si="33"/>
        <v>11812.57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3264.9813009844211</v>
      </c>
      <c r="N74" s="105">
        <f>M74/L74</f>
        <v>652.99626019688424</v>
      </c>
      <c r="O74" s="107">
        <f>L74-I74</f>
        <v>0</v>
      </c>
      <c r="P74" s="108">
        <f>N74-K74</f>
        <v>-67.003739803115764</v>
      </c>
      <c r="Q74" s="109">
        <f>N74/K74</f>
        <v>0.90693925027345035</v>
      </c>
      <c r="R74" s="303"/>
      <c r="S74" s="46">
        <v>0.73333333333333339</v>
      </c>
      <c r="T74" s="47">
        <v>0.74184027777777783</v>
      </c>
      <c r="U74" s="110">
        <v>4.750000000000103</v>
      </c>
      <c r="V74" s="111">
        <v>12.257344318613283</v>
      </c>
      <c r="W74" s="112"/>
      <c r="X74" s="13"/>
      <c r="Y74" s="294"/>
      <c r="Z74" s="295"/>
      <c r="AA74" s="116">
        <f>M74-J74</f>
        <v>-335.01869901557893</v>
      </c>
      <c r="AB74" s="109">
        <f>M74/J74</f>
        <v>0.90693925027345035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1241</v>
      </c>
      <c r="G75" s="102">
        <f t="shared" si="33"/>
        <v>23479.72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03"/>
      <c r="S75" s="46">
        <v>0.74513888888888891</v>
      </c>
      <c r="T75" s="47">
        <v>0.76097222222222227</v>
      </c>
      <c r="U75" s="110">
        <v>4.7499999999999432</v>
      </c>
      <c r="V75" s="111">
        <v>22.811173784079699</v>
      </c>
      <c r="W75" s="112"/>
      <c r="X75" s="13"/>
      <c r="Y75" s="294"/>
      <c r="Z75" s="295"/>
      <c r="AA75" s="116">
        <f>M75-J75</f>
        <v>-335.81023472071911</v>
      </c>
      <c r="AB75" s="109">
        <f>M75/J75</f>
        <v>0.90671937924424473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3217.5834984819271</v>
      </c>
      <c r="N89" s="137">
        <f t="shared" ref="N89:N94" si="37">M89/L89</f>
        <v>438.76138615662643</v>
      </c>
      <c r="O89" s="138">
        <f t="shared" ref="O89:O94" si="38">L89-I89</f>
        <v>0</v>
      </c>
      <c r="P89" s="139">
        <f t="shared" ref="P89:P94" si="39">N89-K89</f>
        <v>-52.147704752464506</v>
      </c>
      <c r="Q89" s="140">
        <f t="shared" ref="Q89:Q94" si="40">N89/K89</f>
        <v>0.89377319402275746</v>
      </c>
      <c r="R89" s="304"/>
      <c r="S89" s="141">
        <v>0.70833333333333337</v>
      </c>
      <c r="T89" s="142">
        <v>0.76097222222222227</v>
      </c>
      <c r="U89" s="143"/>
      <c r="V89" s="165"/>
      <c r="W89" s="166"/>
      <c r="X89" s="137"/>
      <c r="Y89" s="290"/>
      <c r="Z89" s="291"/>
      <c r="AA89" s="167">
        <f t="shared" ref="AA89:AA94" si="41">M89-J89</f>
        <v>-382.41650151807289</v>
      </c>
      <c r="AB89" s="140">
        <f t="shared" ref="AB89:AB94" si="42">M89/J89</f>
        <v>0.89377319402275757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02">
        <f>Q106</f>
        <v>0.91241262799937739</v>
      </c>
      <c r="S90" s="156">
        <v>0.70833333333333337</v>
      </c>
      <c r="T90" s="157">
        <v>0.71756944444444448</v>
      </c>
      <c r="U90" s="158"/>
      <c r="V90" s="159">
        <v>13.303734697810659</v>
      </c>
      <c r="W90" s="160"/>
      <c r="X90" s="161"/>
      <c r="Y90" s="305"/>
      <c r="Z90" s="306"/>
      <c r="AA90" s="114">
        <f t="shared" si="41"/>
        <v>-262.42285889890081</v>
      </c>
      <c r="AB90" s="155">
        <f t="shared" si="42"/>
        <v>0.91252571370036639</v>
      </c>
      <c r="AC90" s="307">
        <f>AB106</f>
        <v>0.91241262799937739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1469</v>
      </c>
      <c r="G91" s="102">
        <f t="shared" si="43"/>
        <v>36049.26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2740.4479127777176</v>
      </c>
      <c r="N91" s="105">
        <f t="shared" si="37"/>
        <v>685.11197819442941</v>
      </c>
      <c r="O91" s="107">
        <f t="shared" si="38"/>
        <v>0</v>
      </c>
      <c r="P91" s="108">
        <f t="shared" si="39"/>
        <v>-64.888021805570588</v>
      </c>
      <c r="Q91" s="109">
        <f t="shared" si="40"/>
        <v>0.91348263759257253</v>
      </c>
      <c r="R91" s="303"/>
      <c r="S91" s="46">
        <v>0.72083333333333333</v>
      </c>
      <c r="T91" s="47">
        <v>0.74315972222222226</v>
      </c>
      <c r="U91" s="110">
        <v>4.6999999999999353</v>
      </c>
      <c r="V91" s="111">
        <v>32.162625528854264</v>
      </c>
      <c r="W91" s="112"/>
      <c r="X91" s="115"/>
      <c r="Y91" s="294"/>
      <c r="Z91" s="295"/>
      <c r="AA91" s="116">
        <f t="shared" si="41"/>
        <v>-259.55208722228235</v>
      </c>
      <c r="AB91" s="109">
        <f t="shared" si="42"/>
        <v>0.91348263759257253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1540</v>
      </c>
      <c r="G92" s="102">
        <f t="shared" si="43"/>
        <v>37468.199999999997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2736.3850913032716</v>
      </c>
      <c r="N92" s="105">
        <f t="shared" si="37"/>
        <v>684.09627282581789</v>
      </c>
      <c r="O92" s="107">
        <f t="shared" si="38"/>
        <v>0</v>
      </c>
      <c r="P92" s="108">
        <f t="shared" si="39"/>
        <v>-65.903727174182109</v>
      </c>
      <c r="Q92" s="109">
        <f t="shared" si="40"/>
        <v>0.91212836376775719</v>
      </c>
      <c r="R92" s="303"/>
      <c r="S92" s="46">
        <v>0.74722222222222223</v>
      </c>
      <c r="T92" s="47">
        <v>0.77067129629629627</v>
      </c>
      <c r="U92" s="110">
        <v>5.8499999999999552</v>
      </c>
      <c r="V92" s="111">
        <v>33.767177102983048</v>
      </c>
      <c r="W92" s="112"/>
      <c r="X92" s="115"/>
      <c r="Y92" s="294"/>
      <c r="Z92" s="295"/>
      <c r="AA92" s="116">
        <f t="shared" si="41"/>
        <v>-263.61490869672843</v>
      </c>
      <c r="AB92" s="109">
        <f t="shared" si="42"/>
        <v>0.91212836376775719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1672</v>
      </c>
      <c r="G93" s="102">
        <f t="shared" si="43"/>
        <v>37252.160000000003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3009.6387743904629</v>
      </c>
      <c r="N93" s="105">
        <f t="shared" si="37"/>
        <v>601.92775487809263</v>
      </c>
      <c r="O93" s="107">
        <f t="shared" si="38"/>
        <v>0</v>
      </c>
      <c r="P93" s="108">
        <f t="shared" si="39"/>
        <v>-58.072245121907372</v>
      </c>
      <c r="Q93" s="109">
        <f t="shared" si="40"/>
        <v>0.91201174981529187</v>
      </c>
      <c r="R93" s="303"/>
      <c r="S93" s="46">
        <v>0.77430555555555558</v>
      </c>
      <c r="T93" s="47">
        <v>0.79744212962962968</v>
      </c>
      <c r="U93" s="110">
        <v>5.2333333333334053</v>
      </c>
      <c r="V93" s="111">
        <v>33.332903886552842</v>
      </c>
      <c r="W93" s="112"/>
      <c r="X93" s="115"/>
      <c r="Y93" s="294"/>
      <c r="Z93" s="295"/>
      <c r="AA93" s="116">
        <f t="shared" si="41"/>
        <v>-290.36122560953709</v>
      </c>
      <c r="AB93" s="109">
        <f t="shared" si="42"/>
        <v>0.91201174981529176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5715</v>
      </c>
      <c r="G94" s="102">
        <f t="shared" si="43"/>
        <v>102241.35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3009.5880772177352</v>
      </c>
      <c r="N94" s="105">
        <f t="shared" si="37"/>
        <v>752.3970193044338</v>
      </c>
      <c r="O94" s="107">
        <f t="shared" si="38"/>
        <v>0</v>
      </c>
      <c r="P94" s="108">
        <f t="shared" si="39"/>
        <v>-72.602980695566202</v>
      </c>
      <c r="Q94" s="109">
        <f t="shared" si="40"/>
        <v>0.91199638703567731</v>
      </c>
      <c r="R94" s="303"/>
      <c r="S94" s="46">
        <v>0.80069444444444449</v>
      </c>
      <c r="T94" s="47">
        <v>0.87981481481481483</v>
      </c>
      <c r="U94" s="110">
        <v>4.6833333333333194</v>
      </c>
      <c r="V94" s="111">
        <v>113.9358580650013</v>
      </c>
      <c r="W94" s="112"/>
      <c r="X94" s="115"/>
      <c r="Y94" s="294"/>
      <c r="Z94" s="295"/>
      <c r="AA94" s="116">
        <f t="shared" si="41"/>
        <v>-290.41192278226481</v>
      </c>
      <c r="AB94" s="109">
        <f t="shared" si="42"/>
        <v>0.91199638703567731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2846.7273993580575</v>
      </c>
      <c r="N106" s="137">
        <f t="shared" ref="N106:N114" si="48">M106/L106</f>
        <v>646.98349985410391</v>
      </c>
      <c r="O106" s="138">
        <f t="shared" ref="O106:O114" si="49">L106-I106</f>
        <v>0</v>
      </c>
      <c r="P106" s="139">
        <f t="shared" ref="P106:P114" si="50">N106-K106</f>
        <v>-62.107409236805097</v>
      </c>
      <c r="Q106" s="140">
        <f t="shared" ref="Q106:Q114" si="51">N106/K106</f>
        <v>0.91241262799937739</v>
      </c>
      <c r="R106" s="304"/>
      <c r="S106" s="141">
        <v>0.70833333333333337</v>
      </c>
      <c r="T106" s="142">
        <v>0.87981481481481483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-273.27260064194252</v>
      </c>
      <c r="AB106" s="140">
        <f t="shared" ref="AB106:AB114" si="53">M106/J106</f>
        <v>0.91241262799937739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737</v>
      </c>
      <c r="G107" s="147">
        <f t="shared" ref="G107:G114" si="54">E107*F107</f>
        <v>13398.66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2739.7541168696371</v>
      </c>
      <c r="N107" s="151">
        <f t="shared" si="48"/>
        <v>913.25137228987899</v>
      </c>
      <c r="O107" s="153">
        <f t="shared" si="49"/>
        <v>0</v>
      </c>
      <c r="P107" s="154">
        <f t="shared" si="50"/>
        <v>-86.748627710121013</v>
      </c>
      <c r="Q107" s="155">
        <f t="shared" si="51"/>
        <v>0.91325137228987896</v>
      </c>
      <c r="R107" s="302">
        <f>Q123</f>
        <v>0.90173953986493582</v>
      </c>
      <c r="S107" s="156">
        <v>0.73124999999999996</v>
      </c>
      <c r="T107" s="157">
        <v>0.74245370370370367</v>
      </c>
      <c r="U107" s="158"/>
      <c r="V107" s="159">
        <v>16.140134520730086</v>
      </c>
      <c r="W107" s="160"/>
      <c r="X107" s="161"/>
      <c r="Y107" s="305"/>
      <c r="Z107" s="306"/>
      <c r="AA107" s="114">
        <f t="shared" si="52"/>
        <v>-260.24588313036293</v>
      </c>
      <c r="AB107" s="155">
        <f t="shared" si="53"/>
        <v>0.91325137228987907</v>
      </c>
      <c r="AC107" s="307">
        <f>AB123</f>
        <v>0.90173953986493582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403</v>
      </c>
      <c r="G108" s="102">
        <f t="shared" si="54"/>
        <v>7326.54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3211.082942538671</v>
      </c>
      <c r="N108" s="105">
        <f t="shared" si="48"/>
        <v>1070.3609808462236</v>
      </c>
      <c r="O108" s="107">
        <f t="shared" si="49"/>
        <v>0</v>
      </c>
      <c r="P108" s="108">
        <f t="shared" si="50"/>
        <v>-129.63901915377642</v>
      </c>
      <c r="Q108" s="109">
        <f t="shared" si="51"/>
        <v>0.89196748403851966</v>
      </c>
      <c r="R108" s="303"/>
      <c r="S108" s="46">
        <v>0.75277777777777766</v>
      </c>
      <c r="T108" s="47">
        <v>0.75799768518518507</v>
      </c>
      <c r="U108" s="110">
        <v>14.866666666666539</v>
      </c>
      <c r="V108" s="111">
        <v>7.5301698625334721</v>
      </c>
      <c r="W108" s="112"/>
      <c r="X108" s="115"/>
      <c r="Y108" s="294"/>
      <c r="Z108" s="295"/>
      <c r="AA108" s="116">
        <f t="shared" si="52"/>
        <v>-388.91705746132902</v>
      </c>
      <c r="AB108" s="109">
        <f t="shared" si="53"/>
        <v>0.89196748403851966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2435</v>
      </c>
      <c r="G109" s="102">
        <f t="shared" si="54"/>
        <v>34163.049999999996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2738.2401003867822</v>
      </c>
      <c r="N109" s="105">
        <f t="shared" si="48"/>
        <v>912.74670012892739</v>
      </c>
      <c r="O109" s="107">
        <f t="shared" si="49"/>
        <v>0</v>
      </c>
      <c r="P109" s="108">
        <f t="shared" si="50"/>
        <v>-87.253299871072613</v>
      </c>
      <c r="Q109" s="109">
        <f t="shared" si="51"/>
        <v>0.91274670012892734</v>
      </c>
      <c r="R109" s="303"/>
      <c r="S109" s="46">
        <v>0.76805555555555538</v>
      </c>
      <c r="T109" s="47">
        <v>0.80510416666666651</v>
      </c>
      <c r="U109" s="110">
        <v>15</v>
      </c>
      <c r="V109" s="111">
        <v>53.35543803458399</v>
      </c>
      <c r="W109" s="112"/>
      <c r="X109" s="115"/>
      <c r="Y109" s="294"/>
      <c r="Z109" s="295"/>
      <c r="AA109" s="116">
        <f t="shared" si="52"/>
        <v>-261.75989961321784</v>
      </c>
      <c r="AB109" s="109">
        <f t="shared" si="53"/>
        <v>0.91274670012892734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2924</v>
      </c>
      <c r="G110" s="102">
        <f t="shared" si="54"/>
        <v>41754.720000000001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03"/>
      <c r="S110" s="46">
        <v>0.81527777777777755</v>
      </c>
      <c r="T110" s="47">
        <v>0.85318287037037011</v>
      </c>
      <c r="U110" s="110">
        <v>14.649999999999892</v>
      </c>
      <c r="V110" s="111">
        <v>54.588142621962433</v>
      </c>
      <c r="W110" s="112"/>
      <c r="X110" s="115"/>
      <c r="Y110" s="294"/>
      <c r="Z110" s="295"/>
      <c r="AA110" s="116">
        <f t="shared" si="52"/>
        <v>-386.11523357793658</v>
      </c>
      <c r="AB110" s="109">
        <f t="shared" si="53"/>
        <v>0.89274576845057318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2739.7541168696371</v>
      </c>
      <c r="N111" s="105">
        <f t="shared" si="48"/>
        <v>913.25137228987899</v>
      </c>
      <c r="O111" s="107">
        <f t="shared" si="49"/>
        <v>0</v>
      </c>
      <c r="P111" s="108">
        <f t="shared" si="50"/>
        <v>-86.748627710121013</v>
      </c>
      <c r="Q111" s="109">
        <f t="shared" si="51"/>
        <v>0.91325137228987896</v>
      </c>
      <c r="R111" s="303"/>
      <c r="S111" s="46">
        <v>0.86319444444444415</v>
      </c>
      <c r="T111" s="47">
        <v>0.88583333333333303</v>
      </c>
      <c r="U111" s="110">
        <v>15</v>
      </c>
      <c r="V111" s="111">
        <v>32.608765673496741</v>
      </c>
      <c r="W111" s="112"/>
      <c r="X111" s="115"/>
      <c r="Y111" s="294"/>
      <c r="Z111" s="295"/>
      <c r="AA111" s="116">
        <f t="shared" si="52"/>
        <v>-260.24588313036293</v>
      </c>
      <c r="AB111" s="109">
        <f t="shared" si="53"/>
        <v>0.91325137228987907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935</v>
      </c>
      <c r="G112" s="120">
        <f t="shared" si="54"/>
        <v>16998.3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3211.0829425386701</v>
      </c>
      <c r="N112" s="105">
        <f t="shared" si="48"/>
        <v>1070.3609808462234</v>
      </c>
      <c r="O112" s="107">
        <f t="shared" si="49"/>
        <v>0</v>
      </c>
      <c r="P112" s="108">
        <f t="shared" si="50"/>
        <v>-129.63901915377664</v>
      </c>
      <c r="Q112" s="109">
        <f t="shared" si="51"/>
        <v>0.89196748403851944</v>
      </c>
      <c r="R112" s="303"/>
      <c r="S112" s="46">
        <v>0.89583333333333304</v>
      </c>
      <c r="T112" s="119">
        <v>0.90796296296296264</v>
      </c>
      <c r="U112" s="110">
        <v>15</v>
      </c>
      <c r="V112" s="111">
        <v>17.470741492478407</v>
      </c>
      <c r="W112" s="112"/>
      <c r="X112" s="115"/>
      <c r="Y112" s="294"/>
      <c r="Z112" s="295"/>
      <c r="AA112" s="116">
        <f t="shared" si="52"/>
        <v>-388.91705746132993</v>
      </c>
      <c r="AB112" s="109">
        <f t="shared" si="53"/>
        <v>0.89196748403851944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6179</v>
      </c>
      <c r="G113" s="120">
        <f t="shared" si="54"/>
        <v>86691.37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2738.2401003867817</v>
      </c>
      <c r="N113" s="105">
        <f t="shared" si="48"/>
        <v>912.74670012892727</v>
      </c>
      <c r="O113" s="122">
        <f t="shared" si="49"/>
        <v>0</v>
      </c>
      <c r="P113" s="123">
        <f t="shared" si="50"/>
        <v>-87.253299871072727</v>
      </c>
      <c r="Q113" s="124">
        <f t="shared" si="51"/>
        <v>0.91274670012892722</v>
      </c>
      <c r="R113" s="303"/>
      <c r="S113" s="46">
        <v>0.91805555555555518</v>
      </c>
      <c r="T113" s="119">
        <v>1.012071759259259</v>
      </c>
      <c r="U113" s="110">
        <v>14.53333333333326</v>
      </c>
      <c r="V113" s="111">
        <v>135.39353249104497</v>
      </c>
      <c r="W113" s="112"/>
      <c r="X113" s="115"/>
      <c r="Y113" s="294"/>
      <c r="Z113" s="295"/>
      <c r="AA113" s="116">
        <f t="shared" si="52"/>
        <v>-261.75989961321829</v>
      </c>
      <c r="AB113" s="109">
        <f t="shared" si="53"/>
        <v>0.91274670012892722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7915</v>
      </c>
      <c r="G114" s="120">
        <f t="shared" si="54"/>
        <v>113026.2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3213.8847664220634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03"/>
      <c r="S114" s="46">
        <v>1.0222222222222219</v>
      </c>
      <c r="T114" s="119">
        <v>1.1248263888888885</v>
      </c>
      <c r="U114" s="110">
        <v>14.61666666666666</v>
      </c>
      <c r="V114" s="111">
        <v>147.76509878687847</v>
      </c>
      <c r="W114" s="112"/>
      <c r="X114" s="115"/>
      <c r="Y114" s="294"/>
      <c r="Z114" s="295"/>
      <c r="AA114" s="116">
        <f t="shared" si="52"/>
        <v>-386.11523357793658</v>
      </c>
      <c r="AB114" s="109">
        <f t="shared" si="53"/>
        <v>0.89274576845057318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2975.7404815542882</v>
      </c>
      <c r="N123" s="137">
        <f t="shared" ref="N123:N135" si="59">M123/L123</f>
        <v>991.91349385142939</v>
      </c>
      <c r="O123" s="138">
        <f t="shared" ref="O123:O135" si="60">L123-I123</f>
        <v>0</v>
      </c>
      <c r="P123" s="139">
        <f t="shared" ref="P123:P135" si="61">N123-K123</f>
        <v>-108.08650614857061</v>
      </c>
      <c r="Q123" s="140">
        <f t="shared" ref="Q123:Q135" si="62">N123/K123</f>
        <v>0.90173953986493582</v>
      </c>
      <c r="R123" s="304"/>
      <c r="S123" s="141">
        <v>0.73124999999999996</v>
      </c>
      <c r="T123" s="142">
        <v>1.1248263888888885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-324.25951844571182</v>
      </c>
      <c r="AB123" s="140">
        <f t="shared" ref="AB123:AB135" si="64">M123/J123</f>
        <v>0.90173953986493582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522</v>
      </c>
      <c r="G124" s="147">
        <f t="shared" ref="G124:G135" si="65">E124*F124</f>
        <v>13065.66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3213.4687436999593</v>
      </c>
      <c r="N124" s="151">
        <f t="shared" si="59"/>
        <v>642.69374873999186</v>
      </c>
      <c r="O124" s="153">
        <f t="shared" si="60"/>
        <v>0</v>
      </c>
      <c r="P124" s="154">
        <f t="shared" si="61"/>
        <v>-77.306251260008139</v>
      </c>
      <c r="Q124" s="155">
        <f t="shared" si="62"/>
        <v>0.89263020658332204</v>
      </c>
      <c r="R124" s="302">
        <f>Q140</f>
        <v>0.89274153215624807</v>
      </c>
      <c r="S124" s="156">
        <v>0.74097222222222225</v>
      </c>
      <c r="T124" s="157">
        <v>0.7477314814814815</v>
      </c>
      <c r="U124" s="158"/>
      <c r="V124" s="159">
        <v>9.7464772487372731</v>
      </c>
      <c r="W124" s="157"/>
      <c r="X124" s="168"/>
      <c r="Y124" s="305"/>
      <c r="Z124" s="306"/>
      <c r="AA124" s="170">
        <f t="shared" si="63"/>
        <v>-386.5312563000407</v>
      </c>
      <c r="AB124" s="155">
        <f t="shared" si="64"/>
        <v>0.89263020658332204</v>
      </c>
      <c r="AC124" s="307">
        <f>AB140</f>
        <v>0.89274153215624807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520</v>
      </c>
      <c r="G125" s="102">
        <f t="shared" si="65"/>
        <v>8684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3217.6438854278299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03"/>
      <c r="S125" s="46">
        <v>0.75763888888888886</v>
      </c>
      <c r="T125" s="47">
        <v>0.76436342592592588</v>
      </c>
      <c r="U125" s="110">
        <v>15</v>
      </c>
      <c r="V125" s="111">
        <v>9.6965360714091364</v>
      </c>
      <c r="W125" s="112"/>
      <c r="X125" s="13"/>
      <c r="Y125" s="294"/>
      <c r="Z125" s="295"/>
      <c r="AA125" s="171">
        <f t="shared" si="63"/>
        <v>-382.3561145721701</v>
      </c>
      <c r="AB125" s="109">
        <f t="shared" si="64"/>
        <v>0.89378996817439715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760</v>
      </c>
      <c r="G126" s="102">
        <f t="shared" si="65"/>
        <v>22800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3210.9600309830334</v>
      </c>
      <c r="N126" s="105">
        <f t="shared" si="59"/>
        <v>802.74000774575836</v>
      </c>
      <c r="O126" s="107">
        <f t="shared" si="60"/>
        <v>0</v>
      </c>
      <c r="P126" s="108">
        <f t="shared" si="61"/>
        <v>-97.259992254241638</v>
      </c>
      <c r="Q126" s="109">
        <f t="shared" si="62"/>
        <v>0.89193334193973151</v>
      </c>
      <c r="R126" s="303"/>
      <c r="S126" s="46">
        <v>0.77430555555555547</v>
      </c>
      <c r="T126" s="47">
        <v>0.78416666666666657</v>
      </c>
      <c r="U126" s="110">
        <v>15</v>
      </c>
      <c r="V126" s="111">
        <v>14.201360203801599</v>
      </c>
      <c r="W126" s="112"/>
      <c r="X126" s="13"/>
      <c r="Y126" s="294"/>
      <c r="Z126" s="295"/>
      <c r="AA126" s="171">
        <f t="shared" si="63"/>
        <v>-389.03996901696655</v>
      </c>
      <c r="AB126" s="109">
        <f t="shared" si="64"/>
        <v>0.89193334193973151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766</v>
      </c>
      <c r="G127" s="102">
        <f t="shared" si="65"/>
        <v>19012.12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3212.673150673058</v>
      </c>
      <c r="N127" s="105">
        <f t="shared" si="59"/>
        <v>642.53463013461158</v>
      </c>
      <c r="O127" s="107">
        <f t="shared" si="60"/>
        <v>0</v>
      </c>
      <c r="P127" s="108">
        <f t="shared" si="61"/>
        <v>-77.465369865388425</v>
      </c>
      <c r="Q127" s="109">
        <f t="shared" si="62"/>
        <v>0.89240920852029382</v>
      </c>
      <c r="R127" s="303"/>
      <c r="S127" s="46">
        <v>0.79444444444444429</v>
      </c>
      <c r="T127" s="47">
        <v>0.80437499999999984</v>
      </c>
      <c r="U127" s="110">
        <v>14.799999999999915</v>
      </c>
      <c r="V127" s="111">
        <v>14.305843714718174</v>
      </c>
      <c r="W127" s="112"/>
      <c r="X127" s="13"/>
      <c r="Y127" s="294"/>
      <c r="Z127" s="295"/>
      <c r="AA127" s="171">
        <f t="shared" si="63"/>
        <v>-387.32684932694201</v>
      </c>
      <c r="AB127" s="109">
        <f t="shared" si="64"/>
        <v>0.89240920852029393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3213.9234114390852</v>
      </c>
      <c r="N128" s="105">
        <f t="shared" si="59"/>
        <v>1071.3078038130284</v>
      </c>
      <c r="O128" s="107">
        <f t="shared" si="60"/>
        <v>0</v>
      </c>
      <c r="P128" s="108">
        <f t="shared" si="61"/>
        <v>-128.69219618697161</v>
      </c>
      <c r="Q128" s="109">
        <f t="shared" si="62"/>
        <v>0.89275650317752364</v>
      </c>
      <c r="R128" s="303"/>
      <c r="S128" s="46">
        <v>0.8145833333333331</v>
      </c>
      <c r="T128" s="47">
        <v>0.82872685185185158</v>
      </c>
      <c r="U128" s="110">
        <v>14.6999999999999</v>
      </c>
      <c r="V128" s="111">
        <v>20.367629100000627</v>
      </c>
      <c r="W128" s="112"/>
      <c r="X128" s="115"/>
      <c r="Y128" s="294"/>
      <c r="Z128" s="295"/>
      <c r="AA128" s="171">
        <f t="shared" si="63"/>
        <v>-386.07658856091484</v>
      </c>
      <c r="AB128" s="109">
        <f t="shared" si="64"/>
        <v>0.89275650317752364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3214.5478723519905</v>
      </c>
      <c r="N129" s="105">
        <f t="shared" si="59"/>
        <v>642.90957447039807</v>
      </c>
      <c r="O129" s="107">
        <f t="shared" si="60"/>
        <v>0</v>
      </c>
      <c r="P129" s="108">
        <f t="shared" si="61"/>
        <v>-77.09042552960193</v>
      </c>
      <c r="Q129" s="109">
        <f t="shared" si="62"/>
        <v>0.89292996454221951</v>
      </c>
      <c r="R129" s="303"/>
      <c r="S129" s="46">
        <v>0.83888888888888857</v>
      </c>
      <c r="T129" s="119">
        <v>0.87048611111111085</v>
      </c>
      <c r="U129" s="110">
        <v>14.633333333333276</v>
      </c>
      <c r="V129" s="111">
        <v>45.505621881739536</v>
      </c>
      <c r="W129" s="112"/>
      <c r="X129" s="49"/>
      <c r="Y129" s="294"/>
      <c r="Z129" s="295"/>
      <c r="AA129" s="171">
        <f t="shared" si="63"/>
        <v>-385.45212764800954</v>
      </c>
      <c r="AB129" s="109">
        <f t="shared" si="64"/>
        <v>0.89292996454221962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1107</v>
      </c>
      <c r="G130" s="120">
        <f t="shared" si="65"/>
        <v>27708.210000000003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3213.4687436999588</v>
      </c>
      <c r="N130" s="105">
        <f t="shared" si="59"/>
        <v>642.69374873999175</v>
      </c>
      <c r="O130" s="122">
        <f t="shared" si="60"/>
        <v>0</v>
      </c>
      <c r="P130" s="123">
        <f t="shared" si="61"/>
        <v>-77.306251260008253</v>
      </c>
      <c r="Q130" s="124">
        <f t="shared" si="62"/>
        <v>0.89263020658332182</v>
      </c>
      <c r="R130" s="303"/>
      <c r="S130" s="46">
        <v>0.8805555555555552</v>
      </c>
      <c r="T130" s="119">
        <v>0.89490740740740704</v>
      </c>
      <c r="U130" s="110">
        <v>15</v>
      </c>
      <c r="V130" s="111">
        <v>20.669253475770425</v>
      </c>
      <c r="W130" s="112"/>
      <c r="X130" s="115"/>
      <c r="Y130" s="294"/>
      <c r="Z130" s="295"/>
      <c r="AA130" s="171">
        <f t="shared" si="63"/>
        <v>-386.53125630004115</v>
      </c>
      <c r="AB130" s="109">
        <f t="shared" si="64"/>
        <v>0.89263020658332193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1065</v>
      </c>
      <c r="G131" s="120">
        <f t="shared" si="65"/>
        <v>17785.5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3217.6438854278304</v>
      </c>
      <c r="N131" s="105">
        <f t="shared" si="59"/>
        <v>1072.5479618092768</v>
      </c>
      <c r="O131" s="122">
        <f t="shared" si="60"/>
        <v>0</v>
      </c>
      <c r="P131" s="123">
        <f t="shared" si="61"/>
        <v>-127.45203819072321</v>
      </c>
      <c r="Q131" s="124">
        <f t="shared" si="62"/>
        <v>0.89378996817439738</v>
      </c>
      <c r="R131" s="303"/>
      <c r="S131" s="46">
        <v>0.90486111111111067</v>
      </c>
      <c r="T131" s="119">
        <v>0.91864583333333294</v>
      </c>
      <c r="U131" s="110">
        <v>15</v>
      </c>
      <c r="V131" s="111">
        <v>19.859251761636017</v>
      </c>
      <c r="W131" s="112"/>
      <c r="X131" s="115"/>
      <c r="Y131" s="294"/>
      <c r="Z131" s="295"/>
      <c r="AA131" s="171">
        <f t="shared" si="63"/>
        <v>-382.35611457216964</v>
      </c>
      <c r="AB131" s="109">
        <f t="shared" si="64"/>
        <v>0.89378996817439738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1792</v>
      </c>
      <c r="G132" s="120">
        <f t="shared" si="65"/>
        <v>53760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3210.9600309830334</v>
      </c>
      <c r="N132" s="105">
        <f t="shared" si="59"/>
        <v>802.74000774575836</v>
      </c>
      <c r="O132" s="122">
        <f t="shared" si="60"/>
        <v>0</v>
      </c>
      <c r="P132" s="123">
        <f t="shared" si="61"/>
        <v>-97.259992254241638</v>
      </c>
      <c r="Q132" s="124">
        <f t="shared" si="62"/>
        <v>0.89193334193973151</v>
      </c>
      <c r="R132" s="303"/>
      <c r="S132" s="46">
        <v>0.9284722222222217</v>
      </c>
      <c r="T132" s="119">
        <v>0.95172453703703652</v>
      </c>
      <c r="U132" s="110">
        <v>15</v>
      </c>
      <c r="V132" s="111">
        <v>33.485312480542717</v>
      </c>
      <c r="W132" s="125"/>
      <c r="X132" s="126"/>
      <c r="Y132" s="294"/>
      <c r="Z132" s="295"/>
      <c r="AA132" s="171">
        <f t="shared" si="63"/>
        <v>-389.03996901696655</v>
      </c>
      <c r="AB132" s="109">
        <f t="shared" si="64"/>
        <v>0.89193334193973151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1741</v>
      </c>
      <c r="G133" s="120">
        <f t="shared" si="65"/>
        <v>43211.62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3212.673150673058</v>
      </c>
      <c r="N133" s="105">
        <f t="shared" si="59"/>
        <v>642.53463013461158</v>
      </c>
      <c r="O133" s="122">
        <f t="shared" si="60"/>
        <v>0</v>
      </c>
      <c r="P133" s="123">
        <f t="shared" si="61"/>
        <v>-77.465369865388425</v>
      </c>
      <c r="Q133" s="124">
        <f t="shared" si="62"/>
        <v>0.89240920852029382</v>
      </c>
      <c r="R133" s="303"/>
      <c r="S133" s="46">
        <v>0.96180555555555503</v>
      </c>
      <c r="T133" s="119">
        <v>0.98437499999999944</v>
      </c>
      <c r="U133" s="110">
        <v>14.516666666666644</v>
      </c>
      <c r="V133" s="111">
        <v>32.514978991285041</v>
      </c>
      <c r="W133" s="125"/>
      <c r="X133" s="126"/>
      <c r="Y133" s="294"/>
      <c r="Z133" s="295"/>
      <c r="AA133" s="171">
        <f t="shared" si="63"/>
        <v>-387.32684932694201</v>
      </c>
      <c r="AB133" s="109">
        <f t="shared" si="64"/>
        <v>0.89240920852029393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2703</v>
      </c>
      <c r="G134" s="120">
        <f t="shared" si="65"/>
        <v>49140.54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3213.9234114390852</v>
      </c>
      <c r="N134" s="105">
        <f t="shared" si="59"/>
        <v>1071.3078038130284</v>
      </c>
      <c r="O134" s="122">
        <f t="shared" si="60"/>
        <v>0</v>
      </c>
      <c r="P134" s="123">
        <f t="shared" si="61"/>
        <v>-128.69219618697161</v>
      </c>
      <c r="Q134" s="124">
        <f t="shared" si="62"/>
        <v>0.89275650317752364</v>
      </c>
      <c r="R134" s="303"/>
      <c r="S134" s="46">
        <v>0.99444444444444391</v>
      </c>
      <c r="T134" s="119">
        <v>1.0294791666666661</v>
      </c>
      <c r="U134" s="110">
        <v>14.500000000000028</v>
      </c>
      <c r="V134" s="111">
        <v>50.461687861871397</v>
      </c>
      <c r="W134" s="125"/>
      <c r="X134" s="126"/>
      <c r="Y134" s="294"/>
      <c r="Z134" s="295"/>
      <c r="AA134" s="171">
        <f t="shared" si="63"/>
        <v>-386.07658856091484</v>
      </c>
      <c r="AB134" s="109">
        <f t="shared" si="64"/>
        <v>0.89275650317752364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6205</v>
      </c>
      <c r="G135" s="120">
        <f t="shared" si="65"/>
        <v>103375.3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3214.5478723519909</v>
      </c>
      <c r="N135" s="105">
        <f t="shared" si="59"/>
        <v>642.90957447039818</v>
      </c>
      <c r="O135" s="122">
        <f t="shared" si="60"/>
        <v>0</v>
      </c>
      <c r="P135" s="123">
        <f t="shared" si="61"/>
        <v>-77.090425529601816</v>
      </c>
      <c r="Q135" s="124">
        <f t="shared" si="62"/>
        <v>0.89292996454221973</v>
      </c>
      <c r="R135" s="303"/>
      <c r="S135" s="46">
        <v>1.0395833333333329</v>
      </c>
      <c r="T135" s="119">
        <v>1.1200115740740737</v>
      </c>
      <c r="U135" s="110">
        <v>14.550000000000196</v>
      </c>
      <c r="V135" s="111">
        <v>115.81722058088343</v>
      </c>
      <c r="W135" s="125"/>
      <c r="X135" s="126"/>
      <c r="Y135" s="294"/>
      <c r="Z135" s="295"/>
      <c r="AA135" s="171">
        <f t="shared" si="63"/>
        <v>-385.45212764800908</v>
      </c>
      <c r="AB135" s="109">
        <f t="shared" si="64"/>
        <v>0.89292996454221973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3213.8695157624929</v>
      </c>
      <c r="N140" s="137">
        <f>M140/L140</f>
        <v>771.32868378299827</v>
      </c>
      <c r="O140" s="138">
        <f>L140-I140</f>
        <v>0</v>
      </c>
      <c r="P140" s="139">
        <f>N140-K140</f>
        <v>-92.671316217001618</v>
      </c>
      <c r="Q140" s="140">
        <f>N140/K140</f>
        <v>0.89274153215624807</v>
      </c>
      <c r="R140" s="304"/>
      <c r="S140" s="141">
        <v>0.74097222222222225</v>
      </c>
      <c r="T140" s="142">
        <v>1.1200115740740737</v>
      </c>
      <c r="U140" s="143"/>
      <c r="V140" s="165"/>
      <c r="W140" s="166"/>
      <c r="X140" s="137"/>
      <c r="Y140" s="290"/>
      <c r="Z140" s="291"/>
      <c r="AA140" s="173">
        <f>M140-J140</f>
        <v>-386.13048423750706</v>
      </c>
      <c r="AB140" s="140">
        <f>M140/J140</f>
        <v>0.89274153215624807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1FA70380-2076-4D0F-8B97-FBD4CB79207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3AB-4612-4E2F-BA95-3F0E84F8041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1" sqref="N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99048</v>
      </c>
      <c r="E1" s="87" t="s">
        <v>3</v>
      </c>
      <c r="F1" s="88">
        <f>SUM(G5:G140)</f>
        <v>4391979.5599999996</v>
      </c>
      <c r="G1" s="89" t="s">
        <v>84</v>
      </c>
      <c r="H1" s="90">
        <f>L21+L38+L55+L72+L89+L106+L123+L140</f>
        <v>136.37619047619049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46238</v>
      </c>
      <c r="B2" s="348"/>
      <c r="C2" s="91" t="s">
        <v>40</v>
      </c>
      <c r="D2" s="92">
        <f>AVERAGE(N21,N38,N55,N72,N89,N106,N123,N140)</f>
        <v>201.75603709105775</v>
      </c>
      <c r="E2" s="92" t="s">
        <v>91</v>
      </c>
      <c r="F2" s="93">
        <f>F1/D1</f>
        <v>44.341930781035451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3474</v>
      </c>
      <c r="G5" s="147">
        <f t="shared" ref="G5:G9" si="0">E5*F5</f>
        <v>68437.8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02">
        <f>Q21</f>
        <v>0.90071548360043452</v>
      </c>
      <c r="S5" s="156">
        <v>0.16666666666666666</v>
      </c>
      <c r="T5" s="157">
        <v>0.30034722222222221</v>
      </c>
      <c r="U5" s="158"/>
      <c r="V5" s="159">
        <v>192.51385115727695</v>
      </c>
      <c r="W5" s="180"/>
      <c r="X5" s="151"/>
      <c r="Y5" s="12"/>
      <c r="Z5" s="197"/>
      <c r="AA5" s="305"/>
      <c r="AB5" s="306"/>
      <c r="AC5" s="12">
        <v>5</v>
      </c>
      <c r="AD5" s="197"/>
      <c r="AE5" s="177">
        <f>M5-J5</f>
        <v>-117.27271182315098</v>
      </c>
      <c r="AF5" s="131">
        <f>M5/J5</f>
        <v>0.90227274014737413</v>
      </c>
      <c r="AG5" s="381">
        <f>AF21</f>
        <v>0.90071548360043463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4369</v>
      </c>
      <c r="G6" s="102">
        <f t="shared" si="0"/>
        <v>246542.67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1801.2827091726506</v>
      </c>
      <c r="N6" s="105">
        <f>M6/L6</f>
        <v>75.053446215527103</v>
      </c>
      <c r="O6" s="107">
        <f>L6-I6</f>
        <v>0</v>
      </c>
      <c r="P6" s="108">
        <f>N6-K6</f>
        <v>-8.2798871178062257</v>
      </c>
      <c r="Q6" s="109">
        <f>N6/K6</f>
        <v>0.90064135458632533</v>
      </c>
      <c r="R6" s="303"/>
      <c r="S6" s="46">
        <v>0.30416666666666664</v>
      </c>
      <c r="T6" s="47">
        <v>0.40521990740740738</v>
      </c>
      <c r="U6" s="110">
        <v>5.4999999999999805</v>
      </c>
      <c r="V6" s="111">
        <v>145.52962656284191</v>
      </c>
      <c r="W6" s="112"/>
      <c r="X6" s="115"/>
      <c r="Y6" s="12"/>
      <c r="Z6" s="197"/>
      <c r="AA6" s="294"/>
      <c r="AB6" s="295"/>
      <c r="AC6" s="12">
        <v>4</v>
      </c>
      <c r="AD6" s="197"/>
      <c r="AE6" s="116">
        <f>M6-J6</f>
        <v>-198.71729082734942</v>
      </c>
      <c r="AF6" s="109">
        <f>M6/J6</f>
        <v>0.90064135458632533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690</v>
      </c>
      <c r="G7" s="102">
        <f t="shared" si="0"/>
        <v>53371.499999999993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1801.4216040393496</v>
      </c>
      <c r="N7" s="105">
        <f>M7/L7</f>
        <v>72.056864161573984</v>
      </c>
      <c r="O7" s="107">
        <f>L7-I7</f>
        <v>0</v>
      </c>
      <c r="P7" s="108">
        <f>N7-K7</f>
        <v>-7.9431358384260164</v>
      </c>
      <c r="Q7" s="109">
        <f>N7/K7</f>
        <v>0.90071080201967479</v>
      </c>
      <c r="R7" s="303"/>
      <c r="S7" s="46">
        <v>0.40902777777777777</v>
      </c>
      <c r="T7" s="47">
        <v>0.42497685185185186</v>
      </c>
      <c r="U7" s="110">
        <v>5.4833333333333645</v>
      </c>
      <c r="V7" s="111">
        <v>22.981849394482822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-198.57839596065037</v>
      </c>
      <c r="AF7" s="109">
        <f>M7/J7</f>
        <v>0.90071080201967479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1988</v>
      </c>
      <c r="G8" s="102">
        <f t="shared" si="0"/>
        <v>153751.92000000001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1799.2404775893644</v>
      </c>
      <c r="N8" s="105">
        <f>M8/L8</f>
        <v>78.227846851711504</v>
      </c>
      <c r="O8" s="107">
        <f>L8-I8</f>
        <v>0</v>
      </c>
      <c r="P8" s="108">
        <f>N8-K8</f>
        <v>-8.7286748874189328</v>
      </c>
      <c r="Q8" s="109">
        <f>N8/K8</f>
        <v>0.89962023879468223</v>
      </c>
      <c r="R8" s="303"/>
      <c r="S8" s="46">
        <v>0.4284722222222222</v>
      </c>
      <c r="T8" s="47">
        <v>0.47450231481481481</v>
      </c>
      <c r="U8" s="110">
        <v>5.0333333333332941</v>
      </c>
      <c r="V8" s="111">
        <v>66.294640147164884</v>
      </c>
      <c r="W8" s="112">
        <v>0.47450231481481481</v>
      </c>
      <c r="X8" s="115">
        <v>0.51388888888888884</v>
      </c>
      <c r="Y8" s="12"/>
      <c r="Z8" s="197"/>
      <c r="AA8" s="294"/>
      <c r="AB8" s="295"/>
      <c r="AC8" s="12">
        <v>1</v>
      </c>
      <c r="AD8" s="197"/>
      <c r="AE8" s="116">
        <f>M8-J8</f>
        <v>-200.75952241063555</v>
      </c>
      <c r="AF8" s="109">
        <f>M8/J8</f>
        <v>0.89962023879468223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4894</v>
      </c>
      <c r="G9" s="102">
        <f t="shared" si="0"/>
        <v>291290.88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1801.9103701457841</v>
      </c>
      <c r="N9" s="105">
        <f>M9/L9</f>
        <v>75.079598756074333</v>
      </c>
      <c r="O9" s="107">
        <f>L9-I9</f>
        <v>0</v>
      </c>
      <c r="P9" s="108">
        <f>N9-K9</f>
        <v>-8.2537345772589958</v>
      </c>
      <c r="Q9" s="109">
        <f>N9/K9</f>
        <v>0.90095518507289207</v>
      </c>
      <c r="R9" s="303"/>
      <c r="S9" s="46">
        <v>0.51388888888888884</v>
      </c>
      <c r="T9" s="47">
        <v>0.6270486111111111</v>
      </c>
      <c r="U9" s="110">
        <v>56.716666666666605</v>
      </c>
      <c r="V9" s="111">
        <v>162.96038075203649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-198.0896298542159</v>
      </c>
      <c r="AF9" s="109">
        <f>M9/J9</f>
        <v>0.90095518507289207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1657.3164898247996</v>
      </c>
      <c r="N21" s="137">
        <f t="shared" ref="N21:N28" si="5">M21/L21</f>
        <v>76.023692193798141</v>
      </c>
      <c r="O21" s="138">
        <f t="shared" ref="O21:O28" si="6">L21-I21</f>
        <v>0</v>
      </c>
      <c r="P21" s="139">
        <f t="shared" ref="P21:P28" si="7">N21-K21</f>
        <v>-8.3799775309724964</v>
      </c>
      <c r="Q21" s="140">
        <f t="shared" ref="Q21:Q28" si="8">N21/K21</f>
        <v>0.90071548360043452</v>
      </c>
      <c r="R21" s="304"/>
      <c r="S21" s="141">
        <v>0.16666666666666666</v>
      </c>
      <c r="T21" s="142">
        <v>0.6270486111111111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14</v>
      </c>
      <c r="AD21" s="179">
        <f>SUM(AD5:AD20)</f>
        <v>0</v>
      </c>
      <c r="AE21" s="167">
        <f t="shared" ref="AE21:AE28" si="9">M21-J21</f>
        <v>-182.68351017520035</v>
      </c>
      <c r="AF21" s="140">
        <f t="shared" ref="AF21:AF28" si="10">M21/J21</f>
        <v>0.90071548360043463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2526</v>
      </c>
      <c r="G22" s="147">
        <f t="shared" ref="G22:G28" si="11">E22*F22</f>
        <v>92072.700000000012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02">
        <f>Q38</f>
        <v>0.90257031281116773</v>
      </c>
      <c r="S22" s="156">
        <v>0.16666666666666666</v>
      </c>
      <c r="T22" s="157">
        <v>0.22225694444444444</v>
      </c>
      <c r="U22" s="158"/>
      <c r="V22" s="159">
        <v>80.051620841383937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4">
        <f>AF38</f>
        <v>0.9097908753136571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1520</v>
      </c>
      <c r="G23" s="102">
        <f t="shared" si="11"/>
        <v>48214.400000000001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1803.0275142827238</v>
      </c>
      <c r="N23" s="105">
        <f t="shared" si="5"/>
        <v>81.955796103760179</v>
      </c>
      <c r="O23" s="107">
        <f t="shared" si="6"/>
        <v>0</v>
      </c>
      <c r="P23" s="108">
        <f t="shared" si="7"/>
        <v>-8.953294805330728</v>
      </c>
      <c r="Q23" s="109">
        <f t="shared" si="8"/>
        <v>0.90151375714136195</v>
      </c>
      <c r="R23" s="303"/>
      <c r="S23" s="46">
        <v>0.22638888888888889</v>
      </c>
      <c r="T23" s="47">
        <v>0.26150462962962961</v>
      </c>
      <c r="U23" s="110">
        <v>5.9500000000000108</v>
      </c>
      <c r="V23" s="111">
        <v>50.581590839605667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-196.97248571727619</v>
      </c>
      <c r="AF23" s="109">
        <f t="shared" si="10"/>
        <v>0.90151375714136195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1447</v>
      </c>
      <c r="G24" s="102">
        <f t="shared" si="11"/>
        <v>50341.13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1808.92799549252</v>
      </c>
      <c r="N24" s="105">
        <f t="shared" si="5"/>
        <v>164.4479995902291</v>
      </c>
      <c r="O24" s="107">
        <f t="shared" si="6"/>
        <v>0</v>
      </c>
      <c r="P24" s="108">
        <f t="shared" si="7"/>
        <v>-17.370182227952711</v>
      </c>
      <c r="Q24" s="109">
        <f t="shared" si="8"/>
        <v>0.90446399774626007</v>
      </c>
      <c r="R24" s="303"/>
      <c r="S24" s="46">
        <v>0.26527777777777778</v>
      </c>
      <c r="T24" s="47">
        <v>0.29859953703703701</v>
      </c>
      <c r="U24" s="110">
        <v>5.4333333333333567</v>
      </c>
      <c r="V24" s="111">
        <v>47.995276880195206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-191.07200450747996</v>
      </c>
      <c r="AF24" s="109">
        <f t="shared" si="10"/>
        <v>0.90446399774626007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2902</v>
      </c>
      <c r="G25" s="102">
        <f t="shared" si="11"/>
        <v>96346.400000000009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1807.372464001538</v>
      </c>
      <c r="N25" s="105">
        <f t="shared" si="5"/>
        <v>164.30658763650345</v>
      </c>
      <c r="O25" s="107">
        <f t="shared" si="6"/>
        <v>0</v>
      </c>
      <c r="P25" s="108">
        <f t="shared" si="7"/>
        <v>-17.511594181678362</v>
      </c>
      <c r="Q25" s="109">
        <f t="shared" si="8"/>
        <v>0.90368623200076903</v>
      </c>
      <c r="R25" s="303"/>
      <c r="S25" s="46">
        <v>0.30208333333333331</v>
      </c>
      <c r="T25" s="47">
        <v>0.36898148148148147</v>
      </c>
      <c r="U25" s="110">
        <v>5.0166666666666782</v>
      </c>
      <c r="V25" s="111">
        <v>96.338747805472721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-192.62753599846201</v>
      </c>
      <c r="AF25" s="109">
        <f t="shared" si="10"/>
        <v>0.90368623200076903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1733</v>
      </c>
      <c r="G26" s="102">
        <f t="shared" si="11"/>
        <v>89145.51999999999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1803.5709154418082</v>
      </c>
      <c r="N26" s="105">
        <f t="shared" si="5"/>
        <v>94.924785023253065</v>
      </c>
      <c r="O26" s="107">
        <f t="shared" si="6"/>
        <v>0</v>
      </c>
      <c r="P26" s="108">
        <f t="shared" si="7"/>
        <v>-10.33837287148377</v>
      </c>
      <c r="Q26" s="109">
        <f t="shared" si="8"/>
        <v>0.90178545772090413</v>
      </c>
      <c r="R26" s="303"/>
      <c r="S26" s="46">
        <v>0.37291666666666662</v>
      </c>
      <c r="T26" s="47">
        <v>0.41295138888888883</v>
      </c>
      <c r="U26" s="110">
        <v>5.6666666666666199</v>
      </c>
      <c r="V26" s="111">
        <v>57.652293630233416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-196.42908455819179</v>
      </c>
      <c r="AF26" s="109">
        <f t="shared" si="10"/>
        <v>0.90178545772090413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2495</v>
      </c>
      <c r="G27" s="120">
        <f t="shared" si="11"/>
        <v>115618.3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0.41597222222222219</v>
      </c>
      <c r="T27" s="119">
        <v>0.48005787037037034</v>
      </c>
      <c r="U27" s="110">
        <v>5</v>
      </c>
      <c r="V27" s="111">
        <v>92.292548105455907</v>
      </c>
      <c r="W27" s="112">
        <v>0.48005787037037034</v>
      </c>
      <c r="X27" s="115">
        <v>0.51805555555555549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2481</v>
      </c>
      <c r="G28" s="120">
        <f t="shared" si="11"/>
        <v>74355.569999999992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0.51805555555555549</v>
      </c>
      <c r="T28" s="119">
        <v>0.55740740740740735</v>
      </c>
      <c r="U28" s="110">
        <v>54.716666666666612</v>
      </c>
      <c r="V28" s="111">
        <v>56.673280374858152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1909.2611369082317</v>
      </c>
      <c r="N38" s="137">
        <f t="shared" ref="N38:N45" si="16">M38/L38</f>
        <v>106.07006316156843</v>
      </c>
      <c r="O38" s="138">
        <f t="shared" ref="O38:O45" si="17">L38-I38</f>
        <v>0.14285714285714235</v>
      </c>
      <c r="P38" s="139">
        <f t="shared" ref="P38:P45" si="18">N38-K38</f>
        <v>-11.449936838431569</v>
      </c>
      <c r="Q38" s="140">
        <f t="shared" ref="Q38:Q45" si="19">N38/K38</f>
        <v>0.90257031281116773</v>
      </c>
      <c r="R38" s="304"/>
      <c r="S38" s="141">
        <v>0.16666666666666666</v>
      </c>
      <c r="T38" s="142">
        <v>0.55740740740740735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-189.31029166319672</v>
      </c>
      <c r="AF38" s="140">
        <f t="shared" ref="AF38:AF45" si="21">M38/J38</f>
        <v>0.9097908753136571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3243</v>
      </c>
      <c r="G39" s="147">
        <f t="shared" ref="G39:G45" si="22">E39*F39</f>
        <v>174343.67999999999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1799.390880509088</v>
      </c>
      <c r="N39" s="151">
        <f t="shared" si="16"/>
        <v>89.969544025454397</v>
      </c>
      <c r="O39" s="153">
        <f t="shared" si="17"/>
        <v>0</v>
      </c>
      <c r="P39" s="154">
        <f t="shared" si="18"/>
        <v>-10.030455974545603</v>
      </c>
      <c r="Q39" s="155">
        <f t="shared" si="19"/>
        <v>0.89969544025454395</v>
      </c>
      <c r="R39" s="302">
        <f>Q55</f>
        <v>0.90019662579119986</v>
      </c>
      <c r="S39" s="156">
        <v>0.16666666666666666</v>
      </c>
      <c r="T39" s="157">
        <v>0.24175925925925923</v>
      </c>
      <c r="U39" s="158"/>
      <c r="V39" s="159">
        <v>108.13659339262016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-200.60911949091201</v>
      </c>
      <c r="AF39" s="155">
        <f t="shared" si="21"/>
        <v>0.89969544025454395</v>
      </c>
      <c r="AG39" s="307">
        <f>AF55</f>
        <v>0.90019662579119997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2166</v>
      </c>
      <c r="G40" s="102">
        <f t="shared" si="22"/>
        <v>154977.29999999999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03"/>
      <c r="S40" s="46">
        <v>0.24583333333333332</v>
      </c>
      <c r="T40" s="47">
        <v>0.29597222222222219</v>
      </c>
      <c r="U40" s="110">
        <v>5.8666666666666911</v>
      </c>
      <c r="V40" s="111">
        <v>72.210670569773939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1651</v>
      </c>
      <c r="G41" s="102">
        <f t="shared" si="22"/>
        <v>105531.92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1801.4841751572374</v>
      </c>
      <c r="N41" s="105">
        <f t="shared" si="16"/>
        <v>75.061840631551561</v>
      </c>
      <c r="O41" s="107">
        <f t="shared" si="17"/>
        <v>0</v>
      </c>
      <c r="P41" s="108">
        <f t="shared" si="18"/>
        <v>-8.2714927017817672</v>
      </c>
      <c r="Q41" s="109">
        <f t="shared" si="19"/>
        <v>0.90074208757861873</v>
      </c>
      <c r="R41" s="303"/>
      <c r="S41" s="46">
        <v>0.3</v>
      </c>
      <c r="T41" s="47">
        <v>0.33818287037037037</v>
      </c>
      <c r="U41" s="110">
        <v>5.8000000000000274</v>
      </c>
      <c r="V41" s="111">
        <v>54.987993436774893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-198.51582484276264</v>
      </c>
      <c r="AF41" s="109">
        <f t="shared" si="21"/>
        <v>0.90074208757861873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1161</v>
      </c>
      <c r="G42" s="102">
        <f t="shared" si="22"/>
        <v>68115.87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1800.8615804078916</v>
      </c>
      <c r="N42" s="105">
        <f t="shared" si="16"/>
        <v>78.298329582951808</v>
      </c>
      <c r="O42" s="107">
        <f t="shared" si="17"/>
        <v>0</v>
      </c>
      <c r="P42" s="108">
        <f t="shared" si="18"/>
        <v>-8.6581921561786288</v>
      </c>
      <c r="Q42" s="109">
        <f t="shared" si="19"/>
        <v>0.90043079020394579</v>
      </c>
      <c r="R42" s="303"/>
      <c r="S42" s="46">
        <v>0.34097222222222218</v>
      </c>
      <c r="T42" s="47">
        <v>0.36782407407407403</v>
      </c>
      <c r="U42" s="110">
        <v>5</v>
      </c>
      <c r="V42" s="111">
        <v>38.681484883597854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-199.13841959210845</v>
      </c>
      <c r="AF42" s="109">
        <f t="shared" si="21"/>
        <v>0.90043079020394579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2891</v>
      </c>
      <c r="G43" s="102">
        <f t="shared" si="22"/>
        <v>172130.13999999998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03"/>
      <c r="S43" s="46">
        <v>0.37152777777777773</v>
      </c>
      <c r="T43" s="47">
        <v>0.43844907407407402</v>
      </c>
      <c r="U43" s="110">
        <v>5.333333333333341</v>
      </c>
      <c r="V43" s="111">
        <v>96.378734151324053</v>
      </c>
      <c r="W43" s="112">
        <v>0.43844907407407402</v>
      </c>
      <c r="X43" s="115">
        <v>0.47638888888888881</v>
      </c>
      <c r="Y43" s="12"/>
      <c r="Z43" s="197"/>
      <c r="AA43" s="294"/>
      <c r="AB43" s="295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3316</v>
      </c>
      <c r="G44" s="120">
        <f t="shared" si="22"/>
        <v>202574.44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03"/>
      <c r="S44" s="46">
        <v>0.47638888888888881</v>
      </c>
      <c r="T44" s="119">
        <v>0.55311342592592583</v>
      </c>
      <c r="U44" s="110">
        <v>54.633333333333297</v>
      </c>
      <c r="V44" s="111">
        <v>110.4936841011213</v>
      </c>
      <c r="W44" s="112"/>
      <c r="X44" s="115"/>
      <c r="Y44" s="12"/>
      <c r="Z44" s="197"/>
      <c r="AA44" s="294"/>
      <c r="AB44" s="295"/>
      <c r="AC44" s="12">
        <v>3</v>
      </c>
      <c r="AD44" s="197"/>
      <c r="AE44" s="116">
        <f t="shared" si="20"/>
        <v>-199.35409323562476</v>
      </c>
      <c r="AF44" s="109">
        <f t="shared" si="21"/>
        <v>0.9003229533821876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2827</v>
      </c>
      <c r="G45" s="120">
        <f t="shared" si="22"/>
        <v>165860.09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1800.8615804078913</v>
      </c>
      <c r="N45" s="105">
        <f t="shared" si="16"/>
        <v>78.298329582951794</v>
      </c>
      <c r="O45" s="122">
        <f t="shared" si="17"/>
        <v>0</v>
      </c>
      <c r="P45" s="123">
        <f t="shared" si="18"/>
        <v>-8.658192156178643</v>
      </c>
      <c r="Q45" s="124">
        <f t="shared" si="19"/>
        <v>0.90043079020394556</v>
      </c>
      <c r="R45" s="303"/>
      <c r="S45" s="118">
        <v>0.55624999999999991</v>
      </c>
      <c r="T45" s="119">
        <v>0.62165509259259255</v>
      </c>
      <c r="U45" s="110">
        <v>4.5166666666666799</v>
      </c>
      <c r="V45" s="111">
        <v>94.188249583058692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-199.13841959210868</v>
      </c>
      <c r="AF45" s="109">
        <f t="shared" si="21"/>
        <v>0.90043079020394567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1800.3932515823999</v>
      </c>
      <c r="N55" s="137">
        <f t="shared" ref="N55:N65" si="27">M55/L55</f>
        <v>81.308082329527736</v>
      </c>
      <c r="O55" s="138">
        <f t="shared" ref="O55:O65" si="28">L55-I55</f>
        <v>0</v>
      </c>
      <c r="P55" s="139">
        <f t="shared" ref="P55:P65" si="29">N55-K55</f>
        <v>-9.0144983156335599</v>
      </c>
      <c r="Q55" s="140">
        <f t="shared" ref="Q55:Q65" si="30">N55/K55</f>
        <v>0.90019662579119986</v>
      </c>
      <c r="R55" s="304"/>
      <c r="S55" s="141">
        <v>0.16666666666666666</v>
      </c>
      <c r="T55" s="142">
        <v>0.62165509259259255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5" si="31">M55-J55</f>
        <v>-199.6067484176001</v>
      </c>
      <c r="AF55" s="140">
        <f t="shared" ref="AF55:AF65" si="32">M55/J55</f>
        <v>0.90019662579119997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2205</v>
      </c>
      <c r="G56" s="147">
        <f t="shared" ref="G56:G65" si="33">E56*F56</f>
        <v>63636.299999999996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3193.4287377304627</v>
      </c>
      <c r="N56" s="151">
        <f t="shared" si="27"/>
        <v>168.07519672265593</v>
      </c>
      <c r="O56" s="153">
        <f t="shared" si="28"/>
        <v>0</v>
      </c>
      <c r="P56" s="154">
        <f t="shared" si="29"/>
        <v>-21.398487487870398</v>
      </c>
      <c r="Q56" s="155">
        <f t="shared" si="30"/>
        <v>0.88706353825846185</v>
      </c>
      <c r="R56" s="302">
        <f>Q72</f>
        <v>0.89406891300987834</v>
      </c>
      <c r="S56" s="156">
        <v>0.16666666666666666</v>
      </c>
      <c r="T56" s="157">
        <v>0.19542824074074072</v>
      </c>
      <c r="U56" s="158"/>
      <c r="V56" s="159">
        <v>41.428824898101297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-406.57126226953733</v>
      </c>
      <c r="AF56" s="155">
        <f t="shared" si="32"/>
        <v>0.88706353825846185</v>
      </c>
      <c r="AG56" s="307">
        <f>AF72</f>
        <v>0.89406891300987834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2956</v>
      </c>
      <c r="G57" s="102">
        <f t="shared" si="33"/>
        <v>106090.84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3192.5677585405865</v>
      </c>
      <c r="N57" s="105">
        <f t="shared" si="27"/>
        <v>168.02988202845191</v>
      </c>
      <c r="O57" s="107">
        <f t="shared" si="28"/>
        <v>0</v>
      </c>
      <c r="P57" s="108">
        <f t="shared" si="29"/>
        <v>-21.443802182074421</v>
      </c>
      <c r="Q57" s="109">
        <f t="shared" si="30"/>
        <v>0.88682437737238495</v>
      </c>
      <c r="R57" s="303"/>
      <c r="S57" s="46">
        <v>0.19930555555555557</v>
      </c>
      <c r="T57" s="47">
        <v>0.23788194444444447</v>
      </c>
      <c r="U57" s="110">
        <v>5.5833333333333801</v>
      </c>
      <c r="V57" s="111">
        <v>55.554028422900664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-407.43224145941349</v>
      </c>
      <c r="AF57" s="109">
        <f t="shared" si="32"/>
        <v>0.88682437737238518</v>
      </c>
      <c r="AG57" s="308"/>
    </row>
    <row r="58" spans="1:33" ht="15.75" customHeight="1">
      <c r="A58" s="297"/>
      <c r="B58" s="99" t="s">
        <v>201</v>
      </c>
      <c r="C58" s="377" t="s">
        <v>237</v>
      </c>
      <c r="D58" s="377"/>
      <c r="E58" s="100">
        <v>36.729999999999997</v>
      </c>
      <c r="F58" s="101">
        <v>6087</v>
      </c>
      <c r="G58" s="102">
        <f t="shared" si="33"/>
        <v>223575.50999999998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2938.721652334455</v>
      </c>
      <c r="N58" s="105">
        <f t="shared" si="27"/>
        <v>139.93912630164073</v>
      </c>
      <c r="O58" s="107">
        <f t="shared" si="28"/>
        <v>0</v>
      </c>
      <c r="P58" s="108">
        <f t="shared" si="29"/>
        <v>-31.48944512693069</v>
      </c>
      <c r="Q58" s="109">
        <f t="shared" si="30"/>
        <v>0.81631157009290434</v>
      </c>
      <c r="R58" s="303"/>
      <c r="S58" s="46">
        <v>0.2416666666666667</v>
      </c>
      <c r="T58" s="47">
        <v>0.32796296296296301</v>
      </c>
      <c r="U58" s="110">
        <v>5.4500000000000126</v>
      </c>
      <c r="V58" s="111">
        <v>124.27852760736199</v>
      </c>
      <c r="W58" s="112"/>
      <c r="X58" s="115"/>
      <c r="Y58" s="12"/>
      <c r="Z58" s="197"/>
      <c r="AA58" s="294"/>
      <c r="AB58" s="295"/>
      <c r="AC58" s="12">
        <v>3</v>
      </c>
      <c r="AD58" s="197"/>
      <c r="AE58" s="116">
        <f t="shared" si="31"/>
        <v>-661.27834766554497</v>
      </c>
      <c r="AF58" s="109">
        <f t="shared" si="32"/>
        <v>0.81631157009290423</v>
      </c>
      <c r="AG58" s="308"/>
    </row>
    <row r="59" spans="1:33" ht="15.75" customHeight="1">
      <c r="A59" s="297"/>
      <c r="B59" s="99" t="s">
        <v>201</v>
      </c>
      <c r="C59" s="377" t="s">
        <v>218</v>
      </c>
      <c r="D59" s="377"/>
      <c r="E59" s="100">
        <v>43.96</v>
      </c>
      <c r="F59" s="101">
        <v>1640</v>
      </c>
      <c r="G59" s="102">
        <f t="shared" si="33"/>
        <v>72094.399999999994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3267.9883112263387</v>
      </c>
      <c r="N59" s="105">
        <f t="shared" si="27"/>
        <v>136.16617963443079</v>
      </c>
      <c r="O59" s="107">
        <f t="shared" si="28"/>
        <v>0</v>
      </c>
      <c r="P59" s="108">
        <f t="shared" si="29"/>
        <v>-13.83382036556921</v>
      </c>
      <c r="Q59" s="109">
        <f t="shared" si="30"/>
        <v>0.9077745308962053</v>
      </c>
      <c r="R59" s="303"/>
      <c r="S59" s="46">
        <v>0.33194444444444449</v>
      </c>
      <c r="T59" s="47">
        <v>0.35284722222222226</v>
      </c>
      <c r="U59" s="110">
        <v>5.7333333333333236</v>
      </c>
      <c r="V59" s="111">
        <v>30.110266815206145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-332.01168877366126</v>
      </c>
      <c r="AF59" s="199">
        <f t="shared" si="32"/>
        <v>0.90777453089620519</v>
      </c>
      <c r="AG59" s="308"/>
    </row>
    <row r="60" spans="1:33" ht="15.75" customHeight="1">
      <c r="A60" s="298"/>
      <c r="B60" s="99" t="s">
        <v>201</v>
      </c>
      <c r="C60" s="377" t="s">
        <v>211</v>
      </c>
      <c r="D60" s="377"/>
      <c r="E60" s="100">
        <v>46.93</v>
      </c>
      <c r="F60" s="104">
        <v>1215</v>
      </c>
      <c r="G60" s="102">
        <f t="shared" si="33"/>
        <v>57019.95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3267.3842866123496</v>
      </c>
      <c r="N60" s="105">
        <f t="shared" si="27"/>
        <v>136.14101194218122</v>
      </c>
      <c r="O60" s="107">
        <f t="shared" si="28"/>
        <v>0</v>
      </c>
      <c r="P60" s="108">
        <f t="shared" si="29"/>
        <v>-13.858988057818777</v>
      </c>
      <c r="Q60" s="109">
        <f t="shared" si="30"/>
        <v>0.90760674628120819</v>
      </c>
      <c r="R60" s="303"/>
      <c r="S60" s="46">
        <v>0.35694444444444445</v>
      </c>
      <c r="T60" s="47">
        <v>0.37243055555555554</v>
      </c>
      <c r="U60" s="110">
        <v>5.8999999999999631</v>
      </c>
      <c r="V60" s="111">
        <v>22.311425166209425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-332.61571338765043</v>
      </c>
      <c r="AF60" s="199">
        <f t="shared" si="32"/>
        <v>0.90760674628120819</v>
      </c>
      <c r="AG60" s="308"/>
    </row>
    <row r="61" spans="1:33" ht="15.75" customHeight="1">
      <c r="A61" s="298"/>
      <c r="B61" s="99" t="s">
        <v>201</v>
      </c>
      <c r="C61" s="377" t="s">
        <v>227</v>
      </c>
      <c r="D61" s="377"/>
      <c r="E61" s="100">
        <v>36.729999999999997</v>
      </c>
      <c r="F61" s="104">
        <v>3655</v>
      </c>
      <c r="G61" s="120">
        <f t="shared" si="33"/>
        <v>134248.15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03"/>
      <c r="S61" s="46">
        <v>0.37569444444444444</v>
      </c>
      <c r="T61" s="119">
        <v>0.42238425925925926</v>
      </c>
      <c r="U61" s="110">
        <v>4.7000000000000153</v>
      </c>
      <c r="V61" s="111">
        <v>67.245666050011693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-338.82328956481706</v>
      </c>
      <c r="AF61" s="199">
        <f t="shared" si="32"/>
        <v>0.90588241956532856</v>
      </c>
      <c r="AG61" s="308"/>
    </row>
    <row r="62" spans="1:33" ht="15.75" customHeight="1">
      <c r="A62" s="298"/>
      <c r="B62" s="99" t="s">
        <v>201</v>
      </c>
      <c r="C62" s="377" t="s">
        <v>231</v>
      </c>
      <c r="D62" s="377"/>
      <c r="E62" s="100">
        <v>48.4</v>
      </c>
      <c r="F62" s="104">
        <v>2026</v>
      </c>
      <c r="G62" s="120">
        <f t="shared" si="33"/>
        <v>98058.4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3260.4652091536045</v>
      </c>
      <c r="N62" s="105">
        <f t="shared" si="27"/>
        <v>148.20296405243656</v>
      </c>
      <c r="O62" s="122">
        <f t="shared" si="28"/>
        <v>0</v>
      </c>
      <c r="P62" s="123">
        <f t="shared" si="29"/>
        <v>-15.43339958392707</v>
      </c>
      <c r="Q62" s="124">
        <f t="shared" si="30"/>
        <v>0.90568478032044564</v>
      </c>
      <c r="R62" s="303"/>
      <c r="S62" s="46">
        <v>0.42569444444444443</v>
      </c>
      <c r="T62" s="119">
        <v>0.45157407407407407</v>
      </c>
      <c r="U62" s="110">
        <v>4.7666666666666391</v>
      </c>
      <c r="V62" s="111">
        <v>37.283023189060856</v>
      </c>
      <c r="W62" s="112"/>
      <c r="X62" s="115"/>
      <c r="Y62" s="12"/>
      <c r="Z62" s="197"/>
      <c r="AA62" s="294"/>
      <c r="AB62" s="295"/>
      <c r="AC62" s="12">
        <v>1</v>
      </c>
      <c r="AD62" s="197"/>
      <c r="AE62" s="198">
        <f t="shared" si="31"/>
        <v>-339.53479084639548</v>
      </c>
      <c r="AF62" s="199">
        <f t="shared" si="32"/>
        <v>0.90568478032044575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1978</v>
      </c>
      <c r="G63" s="120">
        <f t="shared" si="33"/>
        <v>74768.399999999994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3268.9320400560036</v>
      </c>
      <c r="N63" s="105">
        <f t="shared" si="27"/>
        <v>155.66343047885732</v>
      </c>
      <c r="O63" s="122">
        <f t="shared" si="28"/>
        <v>0</v>
      </c>
      <c r="P63" s="123">
        <f t="shared" si="29"/>
        <v>-15.765140949714095</v>
      </c>
      <c r="Q63" s="124">
        <f t="shared" si="30"/>
        <v>0.90803667779333441</v>
      </c>
      <c r="R63" s="303"/>
      <c r="S63" s="46">
        <v>0.4548611111111111</v>
      </c>
      <c r="T63" s="119">
        <v>0.48006944444444444</v>
      </c>
      <c r="U63" s="110">
        <v>4.7333333333333272</v>
      </c>
      <c r="V63" s="111">
        <v>36.305435091873846</v>
      </c>
      <c r="W63" s="112">
        <v>0.48006944444444444</v>
      </c>
      <c r="X63" s="115">
        <v>0.51944444444444438</v>
      </c>
      <c r="Y63" s="12"/>
      <c r="Z63" s="197"/>
      <c r="AA63" s="294"/>
      <c r="AB63" s="295"/>
      <c r="AC63" s="12">
        <v>0</v>
      </c>
      <c r="AD63" s="197"/>
      <c r="AE63" s="198">
        <f t="shared" si="31"/>
        <v>-331.06795994399636</v>
      </c>
      <c r="AF63" s="199">
        <f t="shared" si="32"/>
        <v>0.9080366777933343</v>
      </c>
      <c r="AG63" s="308"/>
    </row>
    <row r="64" spans="1:33" ht="15.75" customHeight="1">
      <c r="A64" s="298"/>
      <c r="B64" s="99" t="s">
        <v>201</v>
      </c>
      <c r="C64" s="377" t="s">
        <v>203</v>
      </c>
      <c r="D64" s="377"/>
      <c r="E64" s="100">
        <v>38.479999999999997</v>
      </c>
      <c r="F64" s="104">
        <v>5742</v>
      </c>
      <c r="G64" s="120">
        <f t="shared" si="33"/>
        <v>220952.15999999997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3266.8841222106394</v>
      </c>
      <c r="N64" s="105">
        <f t="shared" si="27"/>
        <v>163.34420611053196</v>
      </c>
      <c r="O64" s="122">
        <f t="shared" si="28"/>
        <v>0</v>
      </c>
      <c r="P64" s="123">
        <f t="shared" si="29"/>
        <v>-16.655793889468043</v>
      </c>
      <c r="Q64" s="124">
        <f t="shared" si="30"/>
        <v>0.90746781172517754</v>
      </c>
      <c r="R64" s="303"/>
      <c r="S64" s="46">
        <v>0.51944444444444438</v>
      </c>
      <c r="T64" s="119">
        <v>0.59267361111111105</v>
      </c>
      <c r="U64" s="110">
        <v>56.69999999999991</v>
      </c>
      <c r="V64" s="111">
        <v>105.45828597277266</v>
      </c>
      <c r="W64" s="112"/>
      <c r="X64" s="115"/>
      <c r="Y64" s="12"/>
      <c r="Z64" s="197"/>
      <c r="AA64" s="294"/>
      <c r="AB64" s="295"/>
      <c r="AC64" s="12">
        <v>2</v>
      </c>
      <c r="AD64" s="197"/>
      <c r="AE64" s="198">
        <f t="shared" si="31"/>
        <v>-333.11587778936064</v>
      </c>
      <c r="AF64" s="199">
        <f t="shared" si="32"/>
        <v>0.90746781172517765</v>
      </c>
      <c r="AG64" s="308"/>
    </row>
    <row r="65" spans="1:33" ht="15.75" customHeight="1">
      <c r="A65" s="298"/>
      <c r="B65" s="99" t="s">
        <v>201</v>
      </c>
      <c r="C65" s="377" t="s">
        <v>204</v>
      </c>
      <c r="D65" s="377"/>
      <c r="E65" s="100">
        <v>37.799999999999997</v>
      </c>
      <c r="F65" s="104">
        <v>5092</v>
      </c>
      <c r="G65" s="120">
        <f t="shared" si="33"/>
        <v>192477.59999999998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3268.9320400560036</v>
      </c>
      <c r="N65" s="105">
        <f t="shared" si="27"/>
        <v>155.66343047885732</v>
      </c>
      <c r="O65" s="122">
        <f t="shared" si="28"/>
        <v>0</v>
      </c>
      <c r="P65" s="123">
        <f t="shared" si="29"/>
        <v>-15.765140949714095</v>
      </c>
      <c r="Q65" s="124">
        <f t="shared" si="30"/>
        <v>0.90803667779333441</v>
      </c>
      <c r="R65" s="303"/>
      <c r="S65" s="46">
        <v>0.59652777777777766</v>
      </c>
      <c r="T65" s="119">
        <v>0.66142361111111103</v>
      </c>
      <c r="U65" s="110">
        <v>5.5499999999999083</v>
      </c>
      <c r="V65" s="111">
        <v>93.461716626805682</v>
      </c>
      <c r="W65" s="112"/>
      <c r="X65" s="115"/>
      <c r="Y65" s="12"/>
      <c r="Z65" s="197"/>
      <c r="AA65" s="294"/>
      <c r="AB65" s="295"/>
      <c r="AC65" s="12">
        <v>2</v>
      </c>
      <c r="AD65" s="197"/>
      <c r="AE65" s="198">
        <f t="shared" si="31"/>
        <v>-331.06795994399636</v>
      </c>
      <c r="AF65" s="199">
        <f t="shared" si="32"/>
        <v>0.9080366777933343</v>
      </c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3218.648086835562</v>
      </c>
      <c r="N72" s="137">
        <f>M72/L72</f>
        <v>152.54256335713563</v>
      </c>
      <c r="O72" s="138">
        <f>L72-I72</f>
        <v>0</v>
      </c>
      <c r="P72" s="139">
        <f>N72-K72</f>
        <v>-18.073550386940184</v>
      </c>
      <c r="Q72" s="140">
        <f>N72/K72</f>
        <v>0.89406891300987834</v>
      </c>
      <c r="R72" s="304"/>
      <c r="S72" s="141">
        <v>0.16666666666666666</v>
      </c>
      <c r="T72" s="142">
        <v>0.66142361111111103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13</v>
      </c>
      <c r="AD72" s="190">
        <f>SUM(AD56:AD71)</f>
        <v>0</v>
      </c>
      <c r="AE72" s="167">
        <f>M72-J72</f>
        <v>-381.35191316443797</v>
      </c>
      <c r="AF72" s="140">
        <f>M72/J72</f>
        <v>0.89406891300987834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2147</v>
      </c>
      <c r="G73" s="120">
        <f t="shared" ref="G73:G75" si="39">E73*F73</f>
        <v>50561.85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2258.5793326791177</v>
      </c>
      <c r="N73" s="105">
        <f>M73/L73</f>
        <v>376.42988877985294</v>
      </c>
      <c r="O73" s="107">
        <f>L73-I73</f>
        <v>0</v>
      </c>
      <c r="P73" s="108">
        <f>N73-K73</f>
        <v>-40.236777886813741</v>
      </c>
      <c r="Q73" s="109">
        <f>N73/K73</f>
        <v>0.90343173307164704</v>
      </c>
      <c r="R73" s="302">
        <f>Q89</f>
        <v>0.85172076155274268</v>
      </c>
      <c r="S73" s="46">
        <v>0.34513888888888883</v>
      </c>
      <c r="T73" s="119">
        <v>0.38474537037037032</v>
      </c>
      <c r="U73" s="110">
        <v>5.349999999999957</v>
      </c>
      <c r="V73" s="111">
        <v>57.03585352797603</v>
      </c>
      <c r="W73" s="112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-241.42066732088233</v>
      </c>
      <c r="AF73" s="155">
        <f>M73/J73</f>
        <v>0.90343173307164704</v>
      </c>
      <c r="AG73" s="307">
        <f>AF89</f>
        <v>0.90495330914978944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727</v>
      </c>
      <c r="G74" s="120">
        <f t="shared" si="39"/>
        <v>19665.350000000002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03"/>
      <c r="S74" s="46">
        <v>0.38888888888888884</v>
      </c>
      <c r="T74" s="119">
        <v>0.39910879629629625</v>
      </c>
      <c r="U74" s="110">
        <v>5.9666666666666668</v>
      </c>
      <c r="V74" s="111">
        <v>14.720183000641155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-309.72162240781381</v>
      </c>
      <c r="AF74" s="109">
        <f>M74/J74</f>
        <v>0.90537072337066493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915</v>
      </c>
      <c r="G75" s="120">
        <f t="shared" si="39"/>
        <v>24750.75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03"/>
      <c r="S75" s="46">
        <v>0.40277777777777773</v>
      </c>
      <c r="T75" s="119">
        <v>0.41563657407407401</v>
      </c>
      <c r="U75" s="110">
        <v>5.2833333333333332</v>
      </c>
      <c r="V75" s="111">
        <v>18.5200807603734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2728.7358781896651</v>
      </c>
      <c r="N89" s="137">
        <f>M89/L89</f>
        <v>481.54162556288202</v>
      </c>
      <c r="O89" s="138">
        <f>L89-I89</f>
        <v>0.33333333333333393</v>
      </c>
      <c r="P89" s="139">
        <f>N89-K89</f>
        <v>-83.833374437118096</v>
      </c>
      <c r="Q89" s="140">
        <f>N89/K89</f>
        <v>0.85172076155274268</v>
      </c>
      <c r="R89" s="304"/>
      <c r="S89" s="141">
        <v>0.16666666666666666</v>
      </c>
      <c r="T89" s="142">
        <v>0.41563657407407401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-286.59745514366841</v>
      </c>
      <c r="AF89" s="140">
        <f>M89/J89</f>
        <v>0.90495330914978944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2252</v>
      </c>
      <c r="G90" s="147">
        <f t="shared" ref="G90:G91" si="43">E90*F90</f>
        <v>34928.519999999997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3251.8800000000015</v>
      </c>
      <c r="N90" s="151">
        <f>M90/L90</f>
        <v>541.98000000000025</v>
      </c>
      <c r="O90" s="153">
        <f>L90-I90</f>
        <v>0</v>
      </c>
      <c r="P90" s="154">
        <f>N90-K90</f>
        <v>-58.019999999999754</v>
      </c>
      <c r="Q90" s="155">
        <f>N90/K90</f>
        <v>0.90330000000000044</v>
      </c>
      <c r="R90" s="302">
        <f>Q106</f>
        <v>0.90302324647550358</v>
      </c>
      <c r="S90" s="156">
        <v>0.25</v>
      </c>
      <c r="T90" s="157">
        <v>0.27885416666666668</v>
      </c>
      <c r="U90" s="158"/>
      <c r="V90" s="159">
        <v>41.551348758256744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-348.11999999999853</v>
      </c>
      <c r="AF90" s="155">
        <f>M90/J90</f>
        <v>0.90330000000000044</v>
      </c>
      <c r="AG90" s="307">
        <f>AF106</f>
        <v>0.90302324647550347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2359</v>
      </c>
      <c r="G91" s="102">
        <f t="shared" si="43"/>
        <v>35408.589999999997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0.28194444444444444</v>
      </c>
      <c r="T91" s="47">
        <v>0.31218750000000001</v>
      </c>
      <c r="U91" s="110">
        <v>5</v>
      </c>
      <c r="V91" s="111">
        <v>43.552278489771368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04"/>
      <c r="S106" s="141">
        <v>0.25</v>
      </c>
      <c r="T106" s="142">
        <v>0.31218750000000001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1573</v>
      </c>
      <c r="G107" s="147">
        <f t="shared" ref="G107:G109" si="47">E107*F107</f>
        <v>91501.41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1800.5999999999997</v>
      </c>
      <c r="N107" s="151">
        <f>M107/L107</f>
        <v>105.9176470588235</v>
      </c>
      <c r="O107" s="153">
        <f>L107-I107</f>
        <v>-1</v>
      </c>
      <c r="P107" s="154">
        <f>N107-K107</f>
        <v>-5.1934640522876094</v>
      </c>
      <c r="Q107" s="155">
        <f>N107/K107</f>
        <v>0.95325882352941149</v>
      </c>
      <c r="R107" s="302">
        <f>Q123</f>
        <v>0.94838988095238075</v>
      </c>
      <c r="S107" s="156">
        <v>0.70833333333333337</v>
      </c>
      <c r="T107" s="157">
        <v>0.74472222222222229</v>
      </c>
      <c r="U107" s="158"/>
      <c r="V107" s="159">
        <v>52.415861379540161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-199.40000000000032</v>
      </c>
      <c r="AF107" s="155">
        <f>M107/J107</f>
        <v>0.90029999999999988</v>
      </c>
      <c r="AG107" s="307">
        <f>AF123</f>
        <v>0.90016666666666667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1374</v>
      </c>
      <c r="G108" s="102">
        <f t="shared" si="47"/>
        <v>69620.58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1800.4</v>
      </c>
      <c r="N108" s="105">
        <f>M108/L108</f>
        <v>94.757894736842104</v>
      </c>
      <c r="O108" s="107">
        <f>L108-I108</f>
        <v>-1</v>
      </c>
      <c r="P108" s="108">
        <f>N108-K108</f>
        <v>-5.2421052631578959</v>
      </c>
      <c r="Q108" s="109">
        <f>N108/K108</f>
        <v>0.94757894736842108</v>
      </c>
      <c r="R108" s="303"/>
      <c r="S108" s="46">
        <v>0.74791666666666667</v>
      </c>
      <c r="T108" s="47">
        <v>0.77971064814814817</v>
      </c>
      <c r="U108" s="110">
        <v>4.5999999999999197</v>
      </c>
      <c r="V108" s="111">
        <v>45.789824483448122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-199.59999999999991</v>
      </c>
      <c r="AF108" s="109">
        <f>M108/J108</f>
        <v>0.9002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1692</v>
      </c>
      <c r="G109" s="102">
        <f t="shared" si="47"/>
        <v>96951.599999999991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03"/>
      <c r="S109" s="46">
        <v>0.78333333333333333</v>
      </c>
      <c r="T109" s="47">
        <v>0.82250000000000001</v>
      </c>
      <c r="U109" s="110">
        <v>5.2166666666666295</v>
      </c>
      <c r="V109" s="111">
        <v>56.4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</v>
      </c>
      <c r="AF109" s="109">
        <f>M109/J109</f>
        <v>0.9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1800.3333333333333</v>
      </c>
      <c r="N123" s="137">
        <f>M123/L123</f>
        <v>96.446428571428555</v>
      </c>
      <c r="O123" s="138">
        <f>L123-I123</f>
        <v>-1</v>
      </c>
      <c r="P123" s="139">
        <f>N123-K123</f>
        <v>-5.248486682808732</v>
      </c>
      <c r="Q123" s="140">
        <f>N123/K123</f>
        <v>0.94838988095238075</v>
      </c>
      <c r="R123" s="304"/>
      <c r="S123" s="141">
        <v>0.70833333333333337</v>
      </c>
      <c r="T123" s="142">
        <v>0.82250000000000001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-199.66666666666674</v>
      </c>
      <c r="AF123" s="140">
        <f>M123/J123</f>
        <v>0.90016666666666667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1928</v>
      </c>
      <c r="G124" s="147">
        <f t="shared" ref="G124:G126" si="55">E124*F124</f>
        <v>91772.800000000003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1801.6262087244711</v>
      </c>
      <c r="N124" s="151">
        <f>M124/L124</f>
        <v>78.331574292368302</v>
      </c>
      <c r="O124" s="153">
        <f>L124-I124</f>
        <v>0</v>
      </c>
      <c r="P124" s="154">
        <f>N124-K124</f>
        <v>-8.6249474467621354</v>
      </c>
      <c r="Q124" s="155">
        <f>N124/K124</f>
        <v>0.90081310436223549</v>
      </c>
      <c r="R124" s="302">
        <f>Q140</f>
        <v>0.90047177716842453</v>
      </c>
      <c r="S124" s="156">
        <v>0.70833333333333337</v>
      </c>
      <c r="T124" s="157">
        <v>0.75291666666666668</v>
      </c>
      <c r="U124" s="158"/>
      <c r="V124" s="159">
        <v>64.20865740063806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-198.3737912755289</v>
      </c>
      <c r="AF124" s="155">
        <f>M124/J124</f>
        <v>0.90081310436223549</v>
      </c>
      <c r="AG124" s="374">
        <f>AF140</f>
        <v>0.90047177716842453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1581</v>
      </c>
      <c r="G125" s="102">
        <f t="shared" si="55"/>
        <v>89911.47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1799.7740960068568</v>
      </c>
      <c r="N125" s="105">
        <f>M125/L125</f>
        <v>78.251047652472039</v>
      </c>
      <c r="O125" s="107">
        <f>L125-I125</f>
        <v>0</v>
      </c>
      <c r="P125" s="108">
        <f>N125-K125</f>
        <v>-8.7054740866583984</v>
      </c>
      <c r="Q125" s="109">
        <f>N125/K125</f>
        <v>0.89988704800342845</v>
      </c>
      <c r="R125" s="303"/>
      <c r="S125" s="46">
        <v>0.75694444444444442</v>
      </c>
      <c r="T125" s="47">
        <v>0.79354166666666659</v>
      </c>
      <c r="U125" s="110">
        <v>5.7999999999999474</v>
      </c>
      <c r="V125" s="111">
        <v>52.706614797082068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-200.22590399314322</v>
      </c>
      <c r="AF125" s="109">
        <f>M125/J125</f>
        <v>0.89988704800342834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2130</v>
      </c>
      <c r="G126" s="102">
        <f t="shared" si="55"/>
        <v>120962.7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03"/>
      <c r="S126" s="46">
        <v>0.79722222222222217</v>
      </c>
      <c r="T126" s="47">
        <v>0.84648148148148139</v>
      </c>
      <c r="U126" s="110">
        <v>5.3000000000000291</v>
      </c>
      <c r="V126" s="111">
        <v>70.943625110258751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-198.56964172078119</v>
      </c>
      <c r="AF126" s="109">
        <f>M126/J126</f>
        <v>0.90071517913960941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1800.943554336849</v>
      </c>
      <c r="N140" s="137">
        <f>M140/L140</f>
        <v>78.301893666819524</v>
      </c>
      <c r="O140" s="138">
        <f>L140-I140</f>
        <v>0</v>
      </c>
      <c r="P140" s="139">
        <f>N140-K140</f>
        <v>-8.6546280723109135</v>
      </c>
      <c r="Q140" s="140">
        <f>N140/K140</f>
        <v>0.90047177716842453</v>
      </c>
      <c r="R140" s="304"/>
      <c r="S140" s="141">
        <v>0.70833333333333337</v>
      </c>
      <c r="T140" s="142">
        <v>0.84648148148148139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-199.05644566315095</v>
      </c>
      <c r="AF140" s="140">
        <f>M140/J140</f>
        <v>0.90047177716842453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1C820353-93D7-4923-B770-313C19DF104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0F36-B5B4-4915-A5CD-1DCECE9EA3CB}">
  <sheetPr>
    <tabColor theme="8" tint="0.59999389629810485"/>
  </sheetPr>
  <dimension ref="B1:AR42"/>
  <sheetViews>
    <sheetView zoomScale="70" zoomScaleNormal="70" workbookViewId="0">
      <selection activeCell="M24" sqref="M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235</v>
      </c>
      <c r="D3" s="278"/>
      <c r="E3" s="3" t="s">
        <v>2</v>
      </c>
      <c r="F3" s="279">
        <f>'0803(18度C)'!D1+'0803(4度C)'!D1</f>
        <v>213443</v>
      </c>
      <c r="G3" s="280"/>
      <c r="H3" s="3" t="s">
        <v>3</v>
      </c>
      <c r="I3" s="281">
        <f>'0803(18度C)'!F1+'0803(4度C)'!F1</f>
        <v>6725813.8299999982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495.49466261644841</v>
      </c>
      <c r="F6" s="254" t="e">
        <f>AVERAGE(#REF!,D14:K14)</f>
        <v>#REF!</v>
      </c>
      <c r="G6" s="255">
        <f>AVERAGE(D14:K14)</f>
        <v>270.57677617213602</v>
      </c>
      <c r="H6" s="256"/>
      <c r="I6" s="255">
        <f>AVERAGE(L14:O14)</f>
        <v>94.325718496683862</v>
      </c>
      <c r="J6" s="256"/>
      <c r="K6" s="255">
        <f>AVERAGE(D32:O32)</f>
        <v>737.95062695924753</v>
      </c>
      <c r="L6" s="256"/>
      <c r="M6" s="255">
        <f>AVERAGE(P32:X32)</f>
        <v>791</v>
      </c>
      <c r="N6" s="256"/>
      <c r="O6" s="244">
        <f>'0803(4度C)'!Y2</f>
        <v>0</v>
      </c>
      <c r="P6" s="244">
        <f>'0803(4度C)'!Z2</f>
        <v>0</v>
      </c>
      <c r="Q6" s="244">
        <f>'0803(4度C)'!AC2</f>
        <v>50</v>
      </c>
      <c r="R6" s="244">
        <f>'0803(4度C)'!AD2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444.57594226744095</v>
      </c>
      <c r="F7" s="250" t="e">
        <f>AVERAGE(#REF!,D15:K15)</f>
        <v>#REF!</v>
      </c>
      <c r="G7" s="251">
        <f>AVERAGE(D15:K15)</f>
        <v>239.3826684507732</v>
      </c>
      <c r="H7" s="252"/>
      <c r="I7" s="251">
        <f>AVERAGE(L15:O15)</f>
        <v>87.366578303389048</v>
      </c>
      <c r="J7" s="252"/>
      <c r="K7" s="251">
        <f>AVERAGE(D33:O33)</f>
        <v>663.49248180845507</v>
      </c>
      <c r="L7" s="252"/>
      <c r="M7" s="251">
        <f>AVERAGE(P33:X33)</f>
        <v>712.05399543345459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0.89956024813301438</v>
      </c>
      <c r="F8" s="258" t="e">
        <f>AVERAGE(D16:K16,#REF!)</f>
        <v>#REF!</v>
      </c>
      <c r="G8" s="236">
        <f>AVERAGE(D16:K16)</f>
        <v>0.89334852429596501</v>
      </c>
      <c r="H8" s="237"/>
      <c r="I8" s="236">
        <f>AVERAGE(L16:O16)</f>
        <v>0.92434660286992643</v>
      </c>
      <c r="J8" s="237"/>
      <c r="K8" s="236">
        <f>AVERAGE(D34:O34)</f>
        <v>0.89606889772945408</v>
      </c>
      <c r="L8" s="237"/>
      <c r="M8" s="236">
        <f>AVERAGE(P34:X34)</f>
        <v>0.89997600692369262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112.94520547945206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76.013049991963271</v>
      </c>
      <c r="F15" s="35">
        <v>101.94866714200369</v>
      </c>
      <c r="G15" s="35">
        <v>81.304211361785804</v>
      </c>
      <c r="H15" s="35">
        <v>153.72210876070241</v>
      </c>
      <c r="I15" s="35">
        <v>481.49402556288203</v>
      </c>
      <c r="J15" s="35">
        <v>541.81394788530213</v>
      </c>
      <c r="K15" s="36" t="s">
        <v>42</v>
      </c>
      <c r="L15" s="34" t="s">
        <v>42</v>
      </c>
      <c r="M15" s="205">
        <v>96.442857142857136</v>
      </c>
      <c r="N15" s="35">
        <v>78.29029946392096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0.90058939664391269</v>
      </c>
      <c r="F16" s="42">
        <f t="shared" si="0"/>
        <v>0.90263829003835883</v>
      </c>
      <c r="G16" s="42">
        <f t="shared" si="0"/>
        <v>0.90015376864834273</v>
      </c>
      <c r="H16" s="42">
        <f t="shared" si="0"/>
        <v>0.9020498743249552</v>
      </c>
      <c r="I16" s="42">
        <f t="shared" si="0"/>
        <v>0.85163656964471712</v>
      </c>
      <c r="J16" s="42">
        <f t="shared" si="0"/>
        <v>0.90302324647550358</v>
      </c>
      <c r="K16" s="43" t="s">
        <v>42</v>
      </c>
      <c r="L16" s="41" t="s">
        <v>42</v>
      </c>
      <c r="M16" s="44">
        <f>M15/M14</f>
        <v>0.94835476190476187</v>
      </c>
      <c r="N16" s="42">
        <f>N15/N14</f>
        <v>0.90033844383509098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0.63865740740740728</v>
      </c>
      <c r="F18" s="47">
        <v>0.60537037037037034</v>
      </c>
      <c r="G18" s="47">
        <v>0.6309837962962962</v>
      </c>
      <c r="H18" s="47">
        <v>0.59837962962962954</v>
      </c>
      <c r="I18" s="47">
        <v>0.43195601851851845</v>
      </c>
      <c r="J18" s="47">
        <v>0.31812499999999999</v>
      </c>
      <c r="K18" s="47" t="s">
        <v>42</v>
      </c>
      <c r="L18" s="46" t="s">
        <v>42</v>
      </c>
      <c r="M18" s="48">
        <v>0.82368055555555553</v>
      </c>
      <c r="N18" s="47">
        <v>0.84517361111111111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6</v>
      </c>
      <c r="G21" s="51">
        <v>12</v>
      </c>
      <c r="H21" s="51">
        <v>12</v>
      </c>
      <c r="I21" s="51">
        <v>1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18.375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287.54468656386058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752.42135044136865</v>
      </c>
      <c r="N33" s="35">
        <v>845.52727511292676</v>
      </c>
      <c r="O33" s="35">
        <v>768.47661511566434</v>
      </c>
      <c r="P33" s="34">
        <v>438.85886039389055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646.82668167228576</v>
      </c>
      <c r="W33" s="35">
        <v>991.57723080971357</v>
      </c>
      <c r="X33" s="37">
        <v>770.95320885792853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0.87860876450068515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0.91202587932287105</v>
      </c>
      <c r="N34" s="42">
        <f>N33/N32</f>
        <v>0.89862802185914914</v>
      </c>
      <c r="O34" s="42">
        <f>O33/O32</f>
        <v>0.89501292523511122</v>
      </c>
      <c r="P34" s="41">
        <f>P33/P32</f>
        <v>0.89397175265422146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0.91219147415322366</v>
      </c>
      <c r="W34" s="42">
        <f>W33/W32</f>
        <v>0.9014338461906487</v>
      </c>
      <c r="X34" s="45">
        <f>X33/X32</f>
        <v>0.89230695469667665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0.7416666666666667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0.43195601851851845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0.43174768518518514</v>
      </c>
      <c r="N36" s="47">
        <v>0.54303240740740755</v>
      </c>
      <c r="O36" s="47">
        <v>0.54972222222222233</v>
      </c>
      <c r="P36" s="46">
        <v>0.76072916666666668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0.88381944444444449</v>
      </c>
      <c r="W36" s="47">
        <v>1.1301736111111107</v>
      </c>
      <c r="X36" s="49">
        <v>1.1234490740740737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3.6666666666666665</v>
      </c>
      <c r="O37" s="57">
        <v>4.1428571428571432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CCFA-11F2-45B2-830A-F9CCE8EEA53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113354</v>
      </c>
      <c r="E1" s="87" t="s">
        <v>3</v>
      </c>
      <c r="F1" s="88">
        <f>SUM(G5:G140)</f>
        <v>2254623.919999999</v>
      </c>
      <c r="G1" s="89" t="s">
        <v>84</v>
      </c>
      <c r="H1" s="90">
        <f>L21+L38+L55+L72+L89+L106+L123+L140</f>
        <v>41.709523809523809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46237</v>
      </c>
      <c r="B2" s="348"/>
      <c r="C2" s="91" t="s">
        <v>40</v>
      </c>
      <c r="D2" s="92">
        <f>AVERAGE(N21,N38,N55,N72,N89,N106,N123,N140)</f>
        <v>687.77323862095477</v>
      </c>
      <c r="E2" s="92" t="s">
        <v>91</v>
      </c>
      <c r="F2" s="93">
        <f>F1/D1</f>
        <v>19.890113449900305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3217.6095511531857</v>
      </c>
      <c r="N5" s="151">
        <f>M5/L5</f>
        <v>321.76095511531855</v>
      </c>
      <c r="O5" s="153">
        <f>L5-I5</f>
        <v>0</v>
      </c>
      <c r="P5" s="154">
        <f>N5-K5</f>
        <v>-38.239044884681448</v>
      </c>
      <c r="Q5" s="155">
        <f>N5/K5</f>
        <v>0.89378043087588488</v>
      </c>
      <c r="R5" s="302">
        <f>Q21</f>
        <v>0.87860876450068515</v>
      </c>
      <c r="S5" s="156">
        <v>0.16666666666666666</v>
      </c>
      <c r="T5" s="157">
        <v>0.1905324074074074</v>
      </c>
      <c r="U5" s="158"/>
      <c r="V5" s="159">
        <v>34.367128218017726</v>
      </c>
      <c r="W5" s="160"/>
      <c r="X5" s="161"/>
      <c r="Y5" s="305"/>
      <c r="Z5" s="306"/>
      <c r="AA5" s="114">
        <f>M5-J5</f>
        <v>-382.39044884681425</v>
      </c>
      <c r="AB5" s="155">
        <f>M5/J5</f>
        <v>0.89378043087588488</v>
      </c>
      <c r="AC5" s="307">
        <f>AB21</f>
        <v>0.87860876450068515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2848</v>
      </c>
      <c r="G6" s="102">
        <f t="shared" si="0"/>
        <v>84072.959999999992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3158.1627399099657</v>
      </c>
      <c r="N6" s="105">
        <f>M6/L6</f>
        <v>287.10570362817867</v>
      </c>
      <c r="O6" s="107">
        <f>L6-I6</f>
        <v>0</v>
      </c>
      <c r="P6" s="108">
        <f>N6-K6</f>
        <v>-40.167023644548578</v>
      </c>
      <c r="Q6" s="109">
        <f>N6/K6</f>
        <v>0.87726742775276823</v>
      </c>
      <c r="R6" s="303"/>
      <c r="S6" s="46">
        <v>0.19444444444444445</v>
      </c>
      <c r="T6" s="47">
        <v>0.23201388888888891</v>
      </c>
      <c r="U6" s="110">
        <v>5.633333333333348</v>
      </c>
      <c r="V6" s="111">
        <v>54.107408032073586</v>
      </c>
      <c r="W6" s="112"/>
      <c r="X6" s="115"/>
      <c r="Y6" s="294"/>
      <c r="Z6" s="295"/>
      <c r="AA6" s="116">
        <f>M6-J6</f>
        <v>-441.83726009003431</v>
      </c>
      <c r="AB6" s="109">
        <f>M6/J6</f>
        <v>0.87726742775276823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3365</v>
      </c>
      <c r="G7" s="102">
        <f t="shared" si="0"/>
        <v>100445.25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0.23541666666666666</v>
      </c>
      <c r="T7" s="47">
        <v>0.27981481481481479</v>
      </c>
      <c r="U7" s="110">
        <v>4.8999999999999666</v>
      </c>
      <c r="V7" s="111">
        <v>63.939916768716991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2783</v>
      </c>
      <c r="G8" s="102">
        <f t="shared" si="0"/>
        <v>83490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3158.9912524265069</v>
      </c>
      <c r="N8" s="105">
        <f>M8/L8</f>
        <v>287.18102294786428</v>
      </c>
      <c r="O8" s="107">
        <f>L8-I8</f>
        <v>0</v>
      </c>
      <c r="P8" s="108">
        <f>N8-K8</f>
        <v>-40.091704324862974</v>
      </c>
      <c r="Q8" s="109">
        <f>N8/K8</f>
        <v>0.87749757011847429</v>
      </c>
      <c r="R8" s="303"/>
      <c r="S8" s="46">
        <v>0.28333333333333333</v>
      </c>
      <c r="T8" s="47">
        <v>0.32003472222222223</v>
      </c>
      <c r="U8" s="110">
        <v>5.066666666666686</v>
      </c>
      <c r="V8" s="111">
        <v>52.858645895818206</v>
      </c>
      <c r="W8" s="112"/>
      <c r="X8" s="115"/>
      <c r="Y8" s="294"/>
      <c r="Z8" s="295"/>
      <c r="AA8" s="116">
        <f>M8-J8</f>
        <v>-441.00874757349311</v>
      </c>
      <c r="AB8" s="109">
        <f>M8/J8</f>
        <v>0.87749757011847418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1390</v>
      </c>
      <c r="G9" s="102">
        <f t="shared" si="0"/>
        <v>39712.300000000003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3122.5423123706705</v>
      </c>
      <c r="N9" s="105">
        <f>M9/L9</f>
        <v>260.21185936422256</v>
      </c>
      <c r="O9" s="107">
        <f>L9-I9</f>
        <v>0</v>
      </c>
      <c r="P9" s="108">
        <f>N9-K9</f>
        <v>-39.788140635777438</v>
      </c>
      <c r="Q9" s="109">
        <f>N9/K9</f>
        <v>0.86737286454740858</v>
      </c>
      <c r="R9" s="303"/>
      <c r="S9" s="46">
        <v>0.32291666666666663</v>
      </c>
      <c r="T9" s="47">
        <v>0.34145833333333331</v>
      </c>
      <c r="U9" s="110">
        <v>5</v>
      </c>
      <c r="V9" s="111">
        <v>26.709005565622501</v>
      </c>
      <c r="W9" s="112"/>
      <c r="X9" s="115"/>
      <c r="Y9" s="294"/>
      <c r="Z9" s="295"/>
      <c r="AA9" s="116">
        <f>M9-J9</f>
        <v>-477.45768762932948</v>
      </c>
      <c r="AB9" s="109">
        <f>M9/J9</f>
        <v>0.86737286454740847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3162.9915522024667</v>
      </c>
      <c r="N21" s="137">
        <f>M21/L21</f>
        <v>287.54468656386058</v>
      </c>
      <c r="O21" s="138">
        <f>L21-I21</f>
        <v>0</v>
      </c>
      <c r="P21" s="139">
        <f>N21-K21</f>
        <v>-39.728040708866672</v>
      </c>
      <c r="Q21" s="140">
        <f>N21/K21</f>
        <v>0.87860876450068515</v>
      </c>
      <c r="R21" s="304"/>
      <c r="S21" s="141">
        <v>0.16666666666666666</v>
      </c>
      <c r="T21" s="142">
        <v>0.43195601851851845</v>
      </c>
      <c r="U21" s="143"/>
      <c r="V21" s="165"/>
      <c r="W21" s="166"/>
      <c r="X21" s="137"/>
      <c r="Y21" s="290"/>
      <c r="Z21" s="291"/>
      <c r="AA21" s="167">
        <f>M21-J21</f>
        <v>-437.00844779753334</v>
      </c>
      <c r="AB21" s="140">
        <f>M21/J21</f>
        <v>0.87860876450068515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2475</v>
      </c>
      <c r="G22" s="147">
        <f t="shared" ref="G22:G24" si="5">E22*F22</f>
        <v>45861.75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3008.8034405697481</v>
      </c>
      <c r="N22" s="151">
        <f>M22/L22</f>
        <v>1002.934480189916</v>
      </c>
      <c r="O22" s="153">
        <f>L22-I22</f>
        <v>0</v>
      </c>
      <c r="P22" s="154">
        <f>N22-K22</f>
        <v>-97.06551981008397</v>
      </c>
      <c r="Q22" s="155">
        <f>N22/K22</f>
        <v>0.91175861835446914</v>
      </c>
      <c r="R22" s="302">
        <f>Q38</f>
        <v>0.91202587932287105</v>
      </c>
      <c r="S22" s="156">
        <v>0.33680555555555552</v>
      </c>
      <c r="T22" s="157">
        <v>0.37107638888888883</v>
      </c>
      <c r="U22" s="158"/>
      <c r="V22" s="111">
        <v>49.355168236539903</v>
      </c>
      <c r="W22" s="160"/>
      <c r="X22" s="161"/>
      <c r="Y22" s="305"/>
      <c r="Z22" s="306"/>
      <c r="AA22" s="114">
        <f>M22-J22</f>
        <v>-291.19655943025191</v>
      </c>
      <c r="AB22" s="155">
        <f>M22/J22</f>
        <v>0.91175861835446914</v>
      </c>
      <c r="AC22" s="307">
        <f>AB38</f>
        <v>0.91202587932287105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3011.749807085017</v>
      </c>
      <c r="N23" s="105">
        <f>M23/L23</f>
        <v>602.34996141700344</v>
      </c>
      <c r="O23" s="107">
        <f>L23-I23</f>
        <v>0</v>
      </c>
      <c r="P23" s="108">
        <f>N23-K23</f>
        <v>-57.650038582996558</v>
      </c>
      <c r="Q23" s="109">
        <f>N23/K23</f>
        <v>0.91265145669242942</v>
      </c>
      <c r="R23" s="303"/>
      <c r="S23" s="46">
        <v>0.37499999999999994</v>
      </c>
      <c r="T23" s="47">
        <v>0.38615740740740734</v>
      </c>
      <c r="U23" s="110">
        <v>5.6500000000000039</v>
      </c>
      <c r="V23" s="111">
        <v>16.077032655931099</v>
      </c>
      <c r="W23" s="112"/>
      <c r="X23" s="115"/>
      <c r="Y23" s="294"/>
      <c r="Z23" s="295"/>
      <c r="AA23" s="116">
        <f>M23-J23</f>
        <v>-288.25019291498302</v>
      </c>
      <c r="AB23" s="109">
        <f>M23/J23</f>
        <v>0.91265145669242942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3045</v>
      </c>
      <c r="G24" s="102">
        <f t="shared" si="5"/>
        <v>54475.05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3008.5029576416591</v>
      </c>
      <c r="N24" s="105">
        <f>M24/L24</f>
        <v>752.12573941041478</v>
      </c>
      <c r="O24" s="107">
        <f>L24-I24</f>
        <v>0</v>
      </c>
      <c r="P24" s="108">
        <f>N24-K24</f>
        <v>-72.874260589585219</v>
      </c>
      <c r="Q24" s="109">
        <f>N24/K24</f>
        <v>0.91166756292171491</v>
      </c>
      <c r="R24" s="303"/>
      <c r="S24" s="46">
        <v>0.38958333333333328</v>
      </c>
      <c r="T24" s="47">
        <v>0.43174768518518514</v>
      </c>
      <c r="U24" s="110">
        <v>4.9333333333333584</v>
      </c>
      <c r="V24" s="111">
        <v>60.727877809107099</v>
      </c>
      <c r="W24" s="112"/>
      <c r="X24" s="115"/>
      <c r="Y24" s="294"/>
      <c r="Z24" s="295"/>
      <c r="AA24" s="116">
        <f>M24-J24</f>
        <v>-291.49704235834088</v>
      </c>
      <c r="AB24" s="109">
        <f>M24/J24</f>
        <v>0.91166756292171491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3009.6854017654746</v>
      </c>
      <c r="N38" s="137">
        <f t="shared" ref="N38:N44" si="10">M38/L38</f>
        <v>752.42135044136865</v>
      </c>
      <c r="O38" s="138">
        <f t="shared" ref="O38:O44" si="11">L38-I38</f>
        <v>0</v>
      </c>
      <c r="P38" s="139">
        <f t="shared" ref="P38:P44" si="12">N38-K38</f>
        <v>-72.578649558631355</v>
      </c>
      <c r="Q38" s="140">
        <f t="shared" ref="Q38:Q44" si="13">N38/K38</f>
        <v>0.91202587932287105</v>
      </c>
      <c r="R38" s="304"/>
      <c r="S38" s="141">
        <v>0.33680555555555552</v>
      </c>
      <c r="T38" s="142">
        <v>0.43174768518518514</v>
      </c>
      <c r="U38" s="143"/>
      <c r="V38" s="165"/>
      <c r="W38" s="98"/>
      <c r="X38" s="68"/>
      <c r="Y38" s="290"/>
      <c r="Z38" s="291"/>
      <c r="AA38" s="167">
        <f t="shared" ref="AA38:AA44" si="14">M38-J38</f>
        <v>-290.31459823452542</v>
      </c>
      <c r="AB38" s="140">
        <f t="shared" ref="AB38:AB44" si="15">M38/J38</f>
        <v>0.91202587932287105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1029</v>
      </c>
      <c r="G39" s="147">
        <f t="shared" ref="G39:G44" si="16">E39*F39</f>
        <v>25755.870000000003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3214.1895508629163</v>
      </c>
      <c r="N39" s="151">
        <f t="shared" si="10"/>
        <v>642.83791017258329</v>
      </c>
      <c r="O39" s="153">
        <f t="shared" si="11"/>
        <v>0</v>
      </c>
      <c r="P39" s="154">
        <f t="shared" si="12"/>
        <v>-77.162089827416708</v>
      </c>
      <c r="Q39" s="155">
        <f t="shared" si="13"/>
        <v>0.89283043079525459</v>
      </c>
      <c r="R39" s="302">
        <f>Q55</f>
        <v>0.89862802185914914</v>
      </c>
      <c r="S39" s="156">
        <v>0.25</v>
      </c>
      <c r="T39" s="157">
        <v>0.26333333333333331</v>
      </c>
      <c r="U39" s="158"/>
      <c r="V39" s="159">
        <v>19.208574672711698</v>
      </c>
      <c r="W39" s="160"/>
      <c r="X39" s="161"/>
      <c r="Y39" s="305"/>
      <c r="Z39" s="306"/>
      <c r="AA39" s="114">
        <f t="shared" si="14"/>
        <v>-385.81044913708365</v>
      </c>
      <c r="AB39" s="155">
        <f t="shared" si="15"/>
        <v>0.89283043079525459</v>
      </c>
      <c r="AC39" s="307">
        <f>AB55</f>
        <v>0.89862802185914914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1234</v>
      </c>
      <c r="G40" s="102">
        <f t="shared" si="16"/>
        <v>22434.12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3212.7618073801177</v>
      </c>
      <c r="N40" s="105">
        <f t="shared" si="10"/>
        <v>1070.9206024600392</v>
      </c>
      <c r="O40" s="107">
        <f t="shared" si="11"/>
        <v>0</v>
      </c>
      <c r="P40" s="108">
        <f t="shared" si="12"/>
        <v>-129.07939753996084</v>
      </c>
      <c r="Q40" s="109">
        <f t="shared" si="13"/>
        <v>0.89243383538336596</v>
      </c>
      <c r="R40" s="303"/>
      <c r="S40" s="46">
        <v>0.27361111111111114</v>
      </c>
      <c r="T40" s="47">
        <v>0.28960648148148149</v>
      </c>
      <c r="U40" s="110">
        <v>14.800000000000075</v>
      </c>
      <c r="V40" s="111">
        <v>23.045592682881381</v>
      </c>
      <c r="W40" s="112"/>
      <c r="X40" s="115"/>
      <c r="Y40" s="294"/>
      <c r="Z40" s="295"/>
      <c r="AA40" s="116">
        <f t="shared" si="14"/>
        <v>-387.23819261988228</v>
      </c>
      <c r="AB40" s="109">
        <f t="shared" si="15"/>
        <v>0.89243383538336607</v>
      </c>
      <c r="AC40" s="308"/>
    </row>
    <row r="41" spans="1:29" ht="15.75" customHeight="1">
      <c r="A41" s="311"/>
      <c r="B41" s="99" t="s">
        <v>118</v>
      </c>
      <c r="C41" s="292" t="s">
        <v>130</v>
      </c>
      <c r="D41" s="293"/>
      <c r="E41" s="100">
        <v>24.82</v>
      </c>
      <c r="F41" s="101">
        <v>1334</v>
      </c>
      <c r="G41" s="102">
        <f t="shared" si="16"/>
        <v>33109.879999999997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3213.5201595422814</v>
      </c>
      <c r="N41" s="105">
        <f t="shared" si="10"/>
        <v>642.70403190845627</v>
      </c>
      <c r="O41" s="107">
        <f t="shared" si="11"/>
        <v>0</v>
      </c>
      <c r="P41" s="108">
        <f t="shared" si="12"/>
        <v>-77.295968091543727</v>
      </c>
      <c r="Q41" s="109">
        <f t="shared" si="13"/>
        <v>0.89264448876174485</v>
      </c>
      <c r="R41" s="303"/>
      <c r="S41" s="46">
        <v>0.30000000000000004</v>
      </c>
      <c r="T41" s="47">
        <v>0.31729166666666669</v>
      </c>
      <c r="U41" s="110">
        <v>14.966666666666715</v>
      </c>
      <c r="V41" s="111">
        <v>24.9072655612033</v>
      </c>
      <c r="W41" s="112"/>
      <c r="X41" s="115"/>
      <c r="Y41" s="294"/>
      <c r="Z41" s="295"/>
      <c r="AA41" s="116">
        <f t="shared" si="14"/>
        <v>-386.47984045771864</v>
      </c>
      <c r="AB41" s="109">
        <f t="shared" si="15"/>
        <v>0.89264448876174485</v>
      </c>
      <c r="AC41" s="308"/>
    </row>
    <row r="42" spans="1:29" ht="15.75" customHeight="1">
      <c r="A42" s="311"/>
      <c r="B42" s="99" t="s">
        <v>118</v>
      </c>
      <c r="C42" s="292" t="s">
        <v>206</v>
      </c>
      <c r="D42" s="293"/>
      <c r="E42" s="100">
        <v>17.07</v>
      </c>
      <c r="F42" s="101">
        <v>2265</v>
      </c>
      <c r="G42" s="102">
        <f t="shared" si="16"/>
        <v>38663.550000000003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3012.3671831917841</v>
      </c>
      <c r="N42" s="105">
        <f t="shared" si="10"/>
        <v>1004.1223943972614</v>
      </c>
      <c r="O42" s="107">
        <f t="shared" si="11"/>
        <v>0</v>
      </c>
      <c r="P42" s="108">
        <f t="shared" si="12"/>
        <v>-95.87760560273864</v>
      </c>
      <c r="Q42" s="109">
        <f t="shared" si="13"/>
        <v>0.91283854036114664</v>
      </c>
      <c r="R42" s="303"/>
      <c r="S42" s="46">
        <v>0.32708333333333339</v>
      </c>
      <c r="T42" s="47">
        <v>0.35840277777777785</v>
      </c>
      <c r="U42" s="110">
        <v>15</v>
      </c>
      <c r="V42" s="111">
        <v>45.114022207613409</v>
      </c>
      <c r="W42" s="112"/>
      <c r="X42" s="115"/>
      <c r="Y42" s="294"/>
      <c r="Z42" s="295"/>
      <c r="AA42" s="116">
        <f t="shared" si="14"/>
        <v>-287.63281680821592</v>
      </c>
      <c r="AB42" s="109">
        <f t="shared" si="15"/>
        <v>0.91283854036114664</v>
      </c>
      <c r="AC42" s="308"/>
    </row>
    <row r="43" spans="1:29" ht="15.75" customHeight="1">
      <c r="A43" s="311"/>
      <c r="B43" s="99" t="s">
        <v>118</v>
      </c>
      <c r="C43" s="292" t="s">
        <v>126</v>
      </c>
      <c r="D43" s="293"/>
      <c r="E43" s="100">
        <v>14.03</v>
      </c>
      <c r="F43" s="101">
        <v>4912</v>
      </c>
      <c r="G43" s="102">
        <f t="shared" si="16"/>
        <v>68915.360000000001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2738.0161146167411</v>
      </c>
      <c r="N43" s="105">
        <f t="shared" si="10"/>
        <v>912.67203820558041</v>
      </c>
      <c r="O43" s="107">
        <f t="shared" si="11"/>
        <v>0</v>
      </c>
      <c r="P43" s="108">
        <f t="shared" si="12"/>
        <v>-87.327961794419593</v>
      </c>
      <c r="Q43" s="109">
        <f t="shared" si="13"/>
        <v>0.9126720382055804</v>
      </c>
      <c r="R43" s="303"/>
      <c r="S43" s="46">
        <v>0.36875000000000008</v>
      </c>
      <c r="T43" s="47">
        <v>0.44349537037037046</v>
      </c>
      <c r="U43" s="110">
        <v>14.900000000000011</v>
      </c>
      <c r="V43" s="111">
        <v>107.63998006682804</v>
      </c>
      <c r="W43" s="112"/>
      <c r="X43" s="115"/>
      <c r="Y43" s="294"/>
      <c r="Z43" s="295"/>
      <c r="AA43" s="116">
        <f t="shared" si="14"/>
        <v>-261.98388538325889</v>
      </c>
      <c r="AB43" s="109">
        <f t="shared" si="15"/>
        <v>0.9126720382055804</v>
      </c>
      <c r="AC43" s="308"/>
    </row>
    <row r="44" spans="1:29" ht="15.75" customHeight="1">
      <c r="A44" s="311"/>
      <c r="B44" s="99" t="s">
        <v>118</v>
      </c>
      <c r="C44" s="292" t="s">
        <v>128</v>
      </c>
      <c r="D44" s="293"/>
      <c r="E44" s="100">
        <v>14.28</v>
      </c>
      <c r="F44" s="101">
        <v>6902</v>
      </c>
      <c r="G44" s="120">
        <f t="shared" si="16"/>
        <v>98560.56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3210.7452368905497</v>
      </c>
      <c r="N44" s="105">
        <f t="shared" si="10"/>
        <v>1070.2484122968499</v>
      </c>
      <c r="O44" s="107">
        <f t="shared" si="11"/>
        <v>0</v>
      </c>
      <c r="P44" s="108">
        <f t="shared" si="12"/>
        <v>-129.75158770315011</v>
      </c>
      <c r="Q44" s="109">
        <f t="shared" si="13"/>
        <v>0.89187367691404162</v>
      </c>
      <c r="R44" s="303"/>
      <c r="S44" s="46">
        <v>0.45347222222222233</v>
      </c>
      <c r="T44" s="119">
        <v>0.54303240740740755</v>
      </c>
      <c r="U44" s="110">
        <v>15</v>
      </c>
      <c r="V44" s="111">
        <v>128.97940180425371</v>
      </c>
      <c r="W44" s="112"/>
      <c r="X44" s="115"/>
      <c r="Y44" s="294"/>
      <c r="Z44" s="295"/>
      <c r="AA44" s="116">
        <f t="shared" si="14"/>
        <v>-389.25476310945032</v>
      </c>
      <c r="AB44" s="109">
        <f t="shared" si="15"/>
        <v>0.89187367691404162</v>
      </c>
      <c r="AC44" s="308"/>
    </row>
    <row r="45" spans="1:29" ht="15.75" customHeight="1">
      <c r="A45" s="311"/>
      <c r="B45" s="99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46"/>
      <c r="T45" s="119"/>
      <c r="U45" s="110"/>
      <c r="V45" s="111"/>
      <c r="W45" s="112"/>
      <c r="X45" s="115"/>
      <c r="Y45" s="294"/>
      <c r="Z45" s="295"/>
      <c r="AA45" s="116"/>
      <c r="AB45" s="109"/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3100.2666754140646</v>
      </c>
      <c r="N55" s="137">
        <f t="shared" ref="N55:N62" si="22">M55/L55</f>
        <v>845.52727511292676</v>
      </c>
      <c r="O55" s="138">
        <f t="shared" ref="O55:O62" si="23">L55-I55</f>
        <v>0</v>
      </c>
      <c r="P55" s="139">
        <f t="shared" ref="P55:P62" si="24">N55-K55</f>
        <v>-95.381815796164233</v>
      </c>
      <c r="Q55" s="140">
        <f t="shared" ref="Q55:Q62" si="25">N55/K55</f>
        <v>0.89862802185914914</v>
      </c>
      <c r="R55" s="304"/>
      <c r="S55" s="141">
        <v>0.25</v>
      </c>
      <c r="T55" s="142">
        <v>0.54303240740740755</v>
      </c>
      <c r="U55" s="143"/>
      <c r="V55" s="165"/>
      <c r="W55" s="98"/>
      <c r="X55" s="68"/>
      <c r="Y55" s="290"/>
      <c r="Z55" s="291"/>
      <c r="AA55" s="167">
        <f t="shared" ref="AA55:AA62" si="26">M55-J55</f>
        <v>-349.73332458593541</v>
      </c>
      <c r="AB55" s="140">
        <f t="shared" ref="AB55:AB62" si="27">M55/J55</f>
        <v>0.89862802185914914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1711</v>
      </c>
      <c r="G56" s="147">
        <f t="shared" ref="G56:G62" si="28">E56*F56</f>
        <v>35451.919999999998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3212.9583578594538</v>
      </c>
      <c r="N56" s="151">
        <f t="shared" si="22"/>
        <v>1070.9861192864846</v>
      </c>
      <c r="O56" s="153">
        <f t="shared" si="23"/>
        <v>0</v>
      </c>
      <c r="P56" s="154">
        <f t="shared" si="24"/>
        <v>-129.01388071351539</v>
      </c>
      <c r="Q56" s="155">
        <f t="shared" si="25"/>
        <v>0.89248843273873713</v>
      </c>
      <c r="R56" s="302">
        <f>Q72</f>
        <v>0.89501292523511122</v>
      </c>
      <c r="S56" s="156">
        <v>0.25</v>
      </c>
      <c r="T56" s="157">
        <v>0.27218750000000003</v>
      </c>
      <c r="U56" s="158"/>
      <c r="V56" s="159">
        <v>31.951861358201491</v>
      </c>
      <c r="W56" s="157"/>
      <c r="X56" s="168"/>
      <c r="Y56" s="305"/>
      <c r="Z56" s="306"/>
      <c r="AA56" s="114">
        <f t="shared" si="26"/>
        <v>-387.04164214054617</v>
      </c>
      <c r="AB56" s="155">
        <f t="shared" si="27"/>
        <v>0.89248843273873713</v>
      </c>
      <c r="AC56" s="307">
        <f>AB72</f>
        <v>0.89501292523511111</v>
      </c>
    </row>
    <row r="57" spans="1:29" ht="15.75" customHeight="1">
      <c r="A57" s="297"/>
      <c r="B57" s="99" t="s">
        <v>118</v>
      </c>
      <c r="C57" s="292" t="s">
        <v>200</v>
      </c>
      <c r="D57" s="293"/>
      <c r="E57" s="100">
        <v>23.72</v>
      </c>
      <c r="F57" s="101">
        <v>751</v>
      </c>
      <c r="G57" s="102">
        <f t="shared" si="28"/>
        <v>17813.719999999998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3211.7511494849391</v>
      </c>
      <c r="N57" s="105">
        <f t="shared" si="22"/>
        <v>642.3502298969878</v>
      </c>
      <c r="O57" s="107">
        <f t="shared" si="23"/>
        <v>0</v>
      </c>
      <c r="P57" s="108">
        <f t="shared" si="24"/>
        <v>-77.649770103012202</v>
      </c>
      <c r="Q57" s="109">
        <f t="shared" si="25"/>
        <v>0.89215309707914969</v>
      </c>
      <c r="R57" s="303"/>
      <c r="S57" s="46">
        <v>0.28194444444444444</v>
      </c>
      <c r="T57" s="47">
        <v>0.29167824074074072</v>
      </c>
      <c r="U57" s="110">
        <v>15</v>
      </c>
      <c r="V57" s="111">
        <v>14.029729547143203</v>
      </c>
      <c r="W57" s="112"/>
      <c r="X57" s="13"/>
      <c r="Y57" s="294"/>
      <c r="Z57" s="295"/>
      <c r="AA57" s="116">
        <f t="shared" si="26"/>
        <v>-388.24885051506089</v>
      </c>
      <c r="AB57" s="109">
        <f t="shared" si="27"/>
        <v>0.8921530970791498</v>
      </c>
      <c r="AC57" s="308"/>
    </row>
    <row r="58" spans="1:29" ht="15.75" customHeight="1">
      <c r="A58" s="297"/>
      <c r="B58" s="99" t="s">
        <v>118</v>
      </c>
      <c r="C58" s="292" t="s">
        <v>131</v>
      </c>
      <c r="D58" s="293"/>
      <c r="E58" s="100">
        <v>30</v>
      </c>
      <c r="F58" s="101">
        <v>1910</v>
      </c>
      <c r="G58" s="102">
        <f t="shared" si="28"/>
        <v>57300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3213.1506743701643</v>
      </c>
      <c r="N58" s="105">
        <f t="shared" si="22"/>
        <v>803.28766859254108</v>
      </c>
      <c r="O58" s="107">
        <f t="shared" si="23"/>
        <v>0</v>
      </c>
      <c r="P58" s="108">
        <f t="shared" si="24"/>
        <v>-96.712331407458919</v>
      </c>
      <c r="Q58" s="109">
        <f t="shared" si="25"/>
        <v>0.89254185399171226</v>
      </c>
      <c r="R58" s="303"/>
      <c r="S58" s="46">
        <v>0.30208333333333337</v>
      </c>
      <c r="T58" s="47">
        <v>0.3268402777777778</v>
      </c>
      <c r="U58" s="110">
        <v>14.983333333333411</v>
      </c>
      <c r="V58" s="111">
        <v>35.665927811637303</v>
      </c>
      <c r="W58" s="112"/>
      <c r="X58" s="13"/>
      <c r="Y58" s="294"/>
      <c r="Z58" s="295"/>
      <c r="AA58" s="116">
        <f t="shared" si="26"/>
        <v>-386.84932562983568</v>
      </c>
      <c r="AB58" s="109">
        <f t="shared" si="27"/>
        <v>0.89254185399171226</v>
      </c>
      <c r="AC58" s="308"/>
    </row>
    <row r="59" spans="1:29" ht="15.75" customHeight="1">
      <c r="A59" s="297"/>
      <c r="B59" s="99" t="s">
        <v>118</v>
      </c>
      <c r="C59" s="292" t="s">
        <v>228</v>
      </c>
      <c r="D59" s="293"/>
      <c r="E59" s="100">
        <v>30</v>
      </c>
      <c r="F59" s="101">
        <v>2485</v>
      </c>
      <c r="G59" s="102">
        <f t="shared" si="28"/>
        <v>74550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3011.7351217523924</v>
      </c>
      <c r="N59" s="105">
        <f t="shared" si="22"/>
        <v>752.9337804380981</v>
      </c>
      <c r="O59" s="107">
        <f t="shared" si="23"/>
        <v>0</v>
      </c>
      <c r="P59" s="108">
        <f t="shared" si="24"/>
        <v>-72.066219561901903</v>
      </c>
      <c r="Q59" s="109">
        <f t="shared" si="25"/>
        <v>0.912647006591634</v>
      </c>
      <c r="R59" s="303"/>
      <c r="S59" s="46">
        <v>0.33680555555555564</v>
      </c>
      <c r="T59" s="47">
        <v>0.37118055555555562</v>
      </c>
      <c r="U59" s="110">
        <v>15</v>
      </c>
      <c r="V59" s="111">
        <v>49.50634566868731</v>
      </c>
      <c r="W59" s="112"/>
      <c r="X59" s="115"/>
      <c r="Y59" s="294"/>
      <c r="Z59" s="295"/>
      <c r="AA59" s="116">
        <f t="shared" si="26"/>
        <v>-288.26487824760761</v>
      </c>
      <c r="AB59" s="109">
        <f t="shared" si="27"/>
        <v>0.912647006591634</v>
      </c>
      <c r="AC59" s="308"/>
    </row>
    <row r="60" spans="1:29" ht="15.75" customHeight="1">
      <c r="A60" s="298"/>
      <c r="B60" s="99" t="s">
        <v>118</v>
      </c>
      <c r="C60" s="292" t="s">
        <v>230</v>
      </c>
      <c r="D60" s="293"/>
      <c r="E60" s="100">
        <v>27.48</v>
      </c>
      <c r="F60" s="101">
        <v>3678</v>
      </c>
      <c r="G60" s="102">
        <f t="shared" si="28"/>
        <v>101071.44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3213.0058765915905</v>
      </c>
      <c r="N60" s="105">
        <f t="shared" si="22"/>
        <v>642.60117531831816</v>
      </c>
      <c r="O60" s="107">
        <f t="shared" si="23"/>
        <v>0</v>
      </c>
      <c r="P60" s="108">
        <f t="shared" si="24"/>
        <v>-77.398824681681845</v>
      </c>
      <c r="Q60" s="109">
        <f t="shared" si="25"/>
        <v>0.892501632386553</v>
      </c>
      <c r="R60" s="303"/>
      <c r="S60" s="46">
        <v>0.38125000000000009</v>
      </c>
      <c r="T60" s="47">
        <v>0.42894675925925935</v>
      </c>
      <c r="U60" s="110">
        <v>14.500000000000028</v>
      </c>
      <c r="V60" s="111">
        <v>68.683347767200786</v>
      </c>
      <c r="W60" s="112"/>
      <c r="X60" s="115"/>
      <c r="Y60" s="294"/>
      <c r="Z60" s="295"/>
      <c r="AA60" s="116">
        <f t="shared" si="26"/>
        <v>-386.99412340840945</v>
      </c>
      <c r="AB60" s="109">
        <f t="shared" si="27"/>
        <v>0.89250163238655289</v>
      </c>
      <c r="AC60" s="308"/>
    </row>
    <row r="61" spans="1:29" ht="15.75" customHeight="1">
      <c r="A61" s="298"/>
      <c r="B61" s="99" t="s">
        <v>118</v>
      </c>
      <c r="C61" s="292" t="s">
        <v>127</v>
      </c>
      <c r="D61" s="293"/>
      <c r="E61" s="100">
        <v>18.18</v>
      </c>
      <c r="F61" s="101">
        <v>2197</v>
      </c>
      <c r="G61" s="120">
        <f t="shared" si="28"/>
        <v>39941.46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3210.8462807528699</v>
      </c>
      <c r="N61" s="105">
        <f t="shared" si="22"/>
        <v>1070.2820935842899</v>
      </c>
      <c r="O61" s="107">
        <f t="shared" si="23"/>
        <v>0</v>
      </c>
      <c r="P61" s="108">
        <f t="shared" si="24"/>
        <v>-129.7179064157101</v>
      </c>
      <c r="Q61" s="109">
        <f t="shared" si="25"/>
        <v>0.89190174465357497</v>
      </c>
      <c r="R61" s="303"/>
      <c r="S61" s="46">
        <v>0.43888888888888899</v>
      </c>
      <c r="T61" s="119">
        <v>0.46739583333333345</v>
      </c>
      <c r="U61" s="110">
        <v>15</v>
      </c>
      <c r="V61" s="111">
        <v>41.054596973446898</v>
      </c>
      <c r="W61" s="112"/>
      <c r="X61" s="49"/>
      <c r="Y61" s="294"/>
      <c r="Z61" s="295"/>
      <c r="AA61" s="116">
        <f t="shared" si="26"/>
        <v>-389.15371924713008</v>
      </c>
      <c r="AB61" s="109">
        <f t="shared" si="27"/>
        <v>0.89190174465357497</v>
      </c>
      <c r="AC61" s="308"/>
    </row>
    <row r="62" spans="1:29" ht="15.75" customHeight="1">
      <c r="A62" s="298"/>
      <c r="B62" s="99" t="s">
        <v>118</v>
      </c>
      <c r="C62" s="292" t="s">
        <v>124</v>
      </c>
      <c r="D62" s="293"/>
      <c r="E62" s="100">
        <v>16.66</v>
      </c>
      <c r="F62" s="101">
        <v>5547</v>
      </c>
      <c r="G62" s="120">
        <f t="shared" si="28"/>
        <v>92413.02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03"/>
      <c r="S62" s="46">
        <v>0.47777777777777791</v>
      </c>
      <c r="T62" s="119">
        <v>0.54972222222222233</v>
      </c>
      <c r="U62" s="110">
        <v>14.950000000000019</v>
      </c>
      <c r="V62" s="111">
        <v>103.605607841566</v>
      </c>
      <c r="W62" s="112"/>
      <c r="X62" s="115"/>
      <c r="Y62" s="294"/>
      <c r="Z62" s="295"/>
      <c r="AA62" s="116">
        <f t="shared" si="26"/>
        <v>-387.62562245714207</v>
      </c>
      <c r="AB62" s="109">
        <f t="shared" si="27"/>
        <v>0.8923262159841272</v>
      </c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3183.6888340506098</v>
      </c>
      <c r="N72" s="137">
        <f>M72/L72</f>
        <v>768.47661511566434</v>
      </c>
      <c r="O72" s="138">
        <f>L72-I72</f>
        <v>0</v>
      </c>
      <c r="P72" s="139">
        <f>N72-K72</f>
        <v>-90.144074539507983</v>
      </c>
      <c r="Q72" s="140">
        <f>N72/K72</f>
        <v>0.89501292523511122</v>
      </c>
      <c r="R72" s="304"/>
      <c r="S72" s="141">
        <v>0.25</v>
      </c>
      <c r="T72" s="142">
        <v>0.54972222222222233</v>
      </c>
      <c r="U72" s="143"/>
      <c r="V72" s="165"/>
      <c r="W72" s="166"/>
      <c r="X72" s="137"/>
      <c r="Y72" s="290"/>
      <c r="Z72" s="291"/>
      <c r="AA72" s="167">
        <f>M72-J72</f>
        <v>-373.45402309224755</v>
      </c>
      <c r="AB72" s="140">
        <f>M72/J72</f>
        <v>0.89501292523511111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1434</v>
      </c>
      <c r="G73" s="147">
        <f t="shared" ref="G73:G75" si="33">E73*F73</f>
        <v>40969.379999999997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3122.8594291820805</v>
      </c>
      <c r="N73" s="151">
        <f>M73/L73</f>
        <v>260.23828576517337</v>
      </c>
      <c r="O73" s="153">
        <f>L73-I73</f>
        <v>0</v>
      </c>
      <c r="P73" s="154">
        <f>N73-K73</f>
        <v>-39.761714234826627</v>
      </c>
      <c r="Q73" s="155">
        <f>N73/K73</f>
        <v>0.86746095255057787</v>
      </c>
      <c r="R73" s="302">
        <f>Q89</f>
        <v>0.89397175265422146</v>
      </c>
      <c r="S73" s="156">
        <v>0.70833333333333337</v>
      </c>
      <c r="T73" s="157">
        <v>0.72746527777777781</v>
      </c>
      <c r="U73" s="158"/>
      <c r="V73" s="159">
        <v>27.551672417908048</v>
      </c>
      <c r="W73" s="157"/>
      <c r="X73" s="168"/>
      <c r="Y73" s="305"/>
      <c r="Z73" s="306"/>
      <c r="AA73" s="114">
        <f>M73-J73</f>
        <v>-477.14057081791952</v>
      </c>
      <c r="AB73" s="155">
        <f>M73/J73</f>
        <v>0.86746095255057787</v>
      </c>
      <c r="AC73" s="307">
        <f>AB89</f>
        <v>0.89397175265422146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722</v>
      </c>
      <c r="G74" s="102">
        <f t="shared" si="33"/>
        <v>12786.62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03"/>
      <c r="S74" s="46">
        <v>0.73125000000000007</v>
      </c>
      <c r="T74" s="47">
        <v>0.74045138888888895</v>
      </c>
      <c r="U74" s="110">
        <v>5.4500000000000526</v>
      </c>
      <c r="V74" s="111">
        <v>13.266607073184073</v>
      </c>
      <c r="W74" s="112"/>
      <c r="X74" s="13"/>
      <c r="Y74" s="294"/>
      <c r="Z74" s="295"/>
      <c r="AA74" s="116">
        <f>M74-J74</f>
        <v>-334.6586990155788</v>
      </c>
      <c r="AB74" s="109">
        <f>M74/J74</f>
        <v>0.90703925027345034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1332</v>
      </c>
      <c r="G75" s="102">
        <f t="shared" si="33"/>
        <v>25201.440000000002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3266.6941984990904</v>
      </c>
      <c r="N75" s="105">
        <f>M75/L75</f>
        <v>653.3388396998181</v>
      </c>
      <c r="O75" s="107">
        <f>L75-I75</f>
        <v>0</v>
      </c>
      <c r="P75" s="108">
        <f>N75-K75</f>
        <v>-66.661160300181905</v>
      </c>
      <c r="Q75" s="109">
        <f>N75/K75</f>
        <v>0.9074150551386363</v>
      </c>
      <c r="R75" s="303"/>
      <c r="S75" s="46">
        <v>0.74375000000000002</v>
      </c>
      <c r="T75" s="47">
        <v>0.76072916666666668</v>
      </c>
      <c r="U75" s="110">
        <v>4.7499999999999432</v>
      </c>
      <c r="V75" s="111">
        <v>24.465099927847518</v>
      </c>
      <c r="W75" s="112"/>
      <c r="X75" s="13"/>
      <c r="Y75" s="294"/>
      <c r="Z75" s="295"/>
      <c r="AA75" s="116">
        <f>M75-J75</f>
        <v>-333.30580150090964</v>
      </c>
      <c r="AB75" s="109">
        <f>M75/J75</f>
        <v>0.90741505513863618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04"/>
      <c r="S89" s="141">
        <v>0.70833333333333337</v>
      </c>
      <c r="T89" s="142">
        <v>0.76072916666666668</v>
      </c>
      <c r="U89" s="143"/>
      <c r="V89" s="165"/>
      <c r="W89" s="166"/>
      <c r="X89" s="137"/>
      <c r="Y89" s="290"/>
      <c r="Z89" s="291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2736.9771411010993</v>
      </c>
      <c r="N90" s="151">
        <f t="shared" si="37"/>
        <v>547.39542822021986</v>
      </c>
      <c r="O90" s="153">
        <f t="shared" si="38"/>
        <v>0</v>
      </c>
      <c r="P90" s="154">
        <f t="shared" si="39"/>
        <v>-52.604571779780144</v>
      </c>
      <c r="Q90" s="155">
        <f t="shared" si="40"/>
        <v>0.91232571370036641</v>
      </c>
      <c r="R90" s="302">
        <f>Q106</f>
        <v>0.91219147415322366</v>
      </c>
      <c r="S90" s="156">
        <v>0.70833333333333337</v>
      </c>
      <c r="T90" s="157">
        <v>0.71756944444444448</v>
      </c>
      <c r="U90" s="158"/>
      <c r="V90" s="159">
        <v>13.3066511419047</v>
      </c>
      <c r="W90" s="160"/>
      <c r="X90" s="161"/>
      <c r="Y90" s="305"/>
      <c r="Z90" s="306"/>
      <c r="AA90" s="114">
        <f t="shared" si="41"/>
        <v>-263.02285889890072</v>
      </c>
      <c r="AB90" s="155">
        <f t="shared" si="42"/>
        <v>0.91232571370036641</v>
      </c>
      <c r="AC90" s="307">
        <f>AB106</f>
        <v>0.91219147415322355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1463</v>
      </c>
      <c r="G91" s="102">
        <f t="shared" si="43"/>
        <v>35902.019999999997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2739.8479127777177</v>
      </c>
      <c r="N91" s="105">
        <f t="shared" si="37"/>
        <v>684.96197819442943</v>
      </c>
      <c r="O91" s="107">
        <f t="shared" si="38"/>
        <v>0</v>
      </c>
      <c r="P91" s="108">
        <f t="shared" si="39"/>
        <v>-65.038021805570565</v>
      </c>
      <c r="Q91" s="109">
        <f t="shared" si="40"/>
        <v>0.91328263759257255</v>
      </c>
      <c r="R91" s="303"/>
      <c r="S91" s="46">
        <v>0.72152777777777777</v>
      </c>
      <c r="T91" s="47">
        <v>0.7437731481481481</v>
      </c>
      <c r="U91" s="110">
        <v>5.6999999999999318</v>
      </c>
      <c r="V91" s="111">
        <v>32.038274675986202</v>
      </c>
      <c r="W91" s="112"/>
      <c r="X91" s="115"/>
      <c r="Y91" s="294"/>
      <c r="Z91" s="295"/>
      <c r="AA91" s="116">
        <f t="shared" si="41"/>
        <v>-260.15208722228226</v>
      </c>
      <c r="AB91" s="109">
        <f t="shared" si="42"/>
        <v>0.91328263759257255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1653</v>
      </c>
      <c r="G92" s="102">
        <f t="shared" si="43"/>
        <v>40217.49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2735.7850913032712</v>
      </c>
      <c r="N92" s="105">
        <f t="shared" si="37"/>
        <v>683.9462728258178</v>
      </c>
      <c r="O92" s="107">
        <f t="shared" si="38"/>
        <v>0</v>
      </c>
      <c r="P92" s="108">
        <f t="shared" si="39"/>
        <v>-66.0537271741822</v>
      </c>
      <c r="Q92" s="109">
        <f t="shared" si="40"/>
        <v>0.9119283637677571</v>
      </c>
      <c r="R92" s="303"/>
      <c r="S92" s="46">
        <v>0.74791666666666667</v>
      </c>
      <c r="T92" s="47">
        <v>0.77309027777777783</v>
      </c>
      <c r="U92" s="110">
        <v>5.9666666666667467</v>
      </c>
      <c r="V92" s="111">
        <v>36.252847606809901</v>
      </c>
      <c r="W92" s="112"/>
      <c r="X92" s="115"/>
      <c r="Y92" s="294"/>
      <c r="Z92" s="295"/>
      <c r="AA92" s="116">
        <f t="shared" si="41"/>
        <v>-264.2149086967288</v>
      </c>
      <c r="AB92" s="109">
        <f t="shared" si="42"/>
        <v>0.9119283637677571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1683</v>
      </c>
      <c r="G93" s="102">
        <f t="shared" si="43"/>
        <v>37497.240000000005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3009.308774390463</v>
      </c>
      <c r="N93" s="105">
        <f t="shared" si="37"/>
        <v>601.8617548780926</v>
      </c>
      <c r="O93" s="107">
        <f t="shared" si="38"/>
        <v>0</v>
      </c>
      <c r="P93" s="108">
        <f t="shared" si="39"/>
        <v>-58.138245121907403</v>
      </c>
      <c r="Q93" s="109">
        <f t="shared" si="40"/>
        <v>0.91191174981529177</v>
      </c>
      <c r="R93" s="303"/>
      <c r="S93" s="46">
        <v>0.77708333333333335</v>
      </c>
      <c r="T93" s="47">
        <v>0.80038194444444444</v>
      </c>
      <c r="U93" s="110">
        <v>5.7499999999999396</v>
      </c>
      <c r="V93" s="111">
        <v>33.555878632113298</v>
      </c>
      <c r="W93" s="112"/>
      <c r="X93" s="115"/>
      <c r="Y93" s="294"/>
      <c r="Z93" s="295"/>
      <c r="AA93" s="116">
        <f t="shared" si="41"/>
        <v>-290.69122560953701</v>
      </c>
      <c r="AB93" s="109">
        <f t="shared" si="42"/>
        <v>0.91191174981529177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5801</v>
      </c>
      <c r="G94" s="102">
        <f t="shared" si="43"/>
        <v>103779.89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3008.268077217735</v>
      </c>
      <c r="N94" s="105">
        <f t="shared" si="37"/>
        <v>752.06701930443376</v>
      </c>
      <c r="O94" s="107">
        <f t="shared" si="38"/>
        <v>0</v>
      </c>
      <c r="P94" s="108">
        <f t="shared" si="39"/>
        <v>-72.932980695566243</v>
      </c>
      <c r="Q94" s="109">
        <f t="shared" si="40"/>
        <v>0.91159638703567725</v>
      </c>
      <c r="R94" s="303"/>
      <c r="S94" s="46">
        <v>0.80347222222222225</v>
      </c>
      <c r="T94" s="47">
        <v>0.88381944444444449</v>
      </c>
      <c r="U94" s="110">
        <v>5</v>
      </c>
      <c r="V94" s="111">
        <v>115.701124722206</v>
      </c>
      <c r="W94" s="112"/>
      <c r="X94" s="115"/>
      <c r="Y94" s="294"/>
      <c r="Z94" s="295"/>
      <c r="AA94" s="116">
        <f t="shared" si="41"/>
        <v>-291.73192278226497</v>
      </c>
      <c r="AB94" s="109">
        <f t="shared" si="42"/>
        <v>0.91159638703567725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2846.0373993580574</v>
      </c>
      <c r="N106" s="137">
        <f t="shared" ref="N106:N114" si="48">M106/L106</f>
        <v>646.82668167228576</v>
      </c>
      <c r="O106" s="138">
        <f t="shared" ref="O106:O114" si="49">L106-I106</f>
        <v>0</v>
      </c>
      <c r="P106" s="139">
        <f t="shared" ref="P106:P114" si="50">N106-K106</f>
        <v>-62.26422741862325</v>
      </c>
      <c r="Q106" s="140">
        <f t="shared" ref="Q106:Q114" si="51">N106/K106</f>
        <v>0.91219147415322366</v>
      </c>
      <c r="R106" s="304"/>
      <c r="S106" s="141">
        <v>0.70833333333333337</v>
      </c>
      <c r="T106" s="142">
        <v>0.88381944444444449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-273.96260064194257</v>
      </c>
      <c r="AB106" s="140">
        <f t="shared" ref="AB106:AB114" si="53">M106/J106</f>
        <v>0.91219147415322355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686</v>
      </c>
      <c r="G107" s="147">
        <f t="shared" ref="G107:G114" si="54">E107*F107</f>
        <v>12471.48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2739.1541168696372</v>
      </c>
      <c r="N107" s="151">
        <f t="shared" si="48"/>
        <v>913.05137228987905</v>
      </c>
      <c r="O107" s="153">
        <f t="shared" si="49"/>
        <v>0</v>
      </c>
      <c r="P107" s="154">
        <f t="shared" si="50"/>
        <v>-86.948627710120945</v>
      </c>
      <c r="Q107" s="155">
        <f t="shared" si="51"/>
        <v>0.91305137228987909</v>
      </c>
      <c r="R107" s="302">
        <f>Q123</f>
        <v>0.9014338461906487</v>
      </c>
      <c r="S107" s="156">
        <v>0.73333333333333328</v>
      </c>
      <c r="T107" s="157">
        <v>0.74376157407407406</v>
      </c>
      <c r="U107" s="158"/>
      <c r="V107" s="159">
        <v>15.026536749614699</v>
      </c>
      <c r="W107" s="160"/>
      <c r="X107" s="161"/>
      <c r="Y107" s="305"/>
      <c r="Z107" s="306"/>
      <c r="AA107" s="114">
        <f t="shared" si="52"/>
        <v>-260.84588313036284</v>
      </c>
      <c r="AB107" s="155">
        <f t="shared" si="53"/>
        <v>0.91305137228987909</v>
      </c>
      <c r="AC107" s="307">
        <f>AB123</f>
        <v>0.9014338461906487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435</v>
      </c>
      <c r="G108" s="102">
        <f t="shared" si="54"/>
        <v>7908.3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3209.6429425386705</v>
      </c>
      <c r="N108" s="105">
        <f t="shared" si="48"/>
        <v>1069.8809808462236</v>
      </c>
      <c r="O108" s="107">
        <f t="shared" si="49"/>
        <v>0</v>
      </c>
      <c r="P108" s="108">
        <f t="shared" si="50"/>
        <v>-130.11901915377643</v>
      </c>
      <c r="Q108" s="109">
        <f t="shared" si="51"/>
        <v>0.8915674840385196</v>
      </c>
      <c r="R108" s="303"/>
      <c r="S108" s="46">
        <v>0.75416666666666654</v>
      </c>
      <c r="T108" s="47">
        <v>0.75980324074074057</v>
      </c>
      <c r="U108" s="110">
        <v>14.983333333333171</v>
      </c>
      <c r="V108" s="111">
        <v>8.1317456387707026</v>
      </c>
      <c r="W108" s="112"/>
      <c r="X108" s="115"/>
      <c r="Y108" s="294"/>
      <c r="Z108" s="295"/>
      <c r="AA108" s="116">
        <f t="shared" si="52"/>
        <v>-390.35705746132953</v>
      </c>
      <c r="AB108" s="109">
        <f t="shared" si="53"/>
        <v>0.8915674840385196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2737.0401003867823</v>
      </c>
      <c r="N109" s="105">
        <f t="shared" si="48"/>
        <v>912.34670012892741</v>
      </c>
      <c r="O109" s="107">
        <f t="shared" si="49"/>
        <v>0</v>
      </c>
      <c r="P109" s="108">
        <f t="shared" si="50"/>
        <v>-87.653299871072591</v>
      </c>
      <c r="Q109" s="109">
        <f t="shared" si="51"/>
        <v>0.91234670012892738</v>
      </c>
      <c r="R109" s="303"/>
      <c r="S109" s="46">
        <v>0.77013888888888871</v>
      </c>
      <c r="T109" s="47">
        <v>0.80724537037037014</v>
      </c>
      <c r="U109" s="110">
        <v>14.883333333333315</v>
      </c>
      <c r="V109" s="111">
        <v>53.444595122785586</v>
      </c>
      <c r="W109" s="112"/>
      <c r="X109" s="115"/>
      <c r="Y109" s="294"/>
      <c r="Z109" s="295"/>
      <c r="AA109" s="116">
        <f t="shared" si="52"/>
        <v>-262.95989961321766</v>
      </c>
      <c r="AB109" s="109">
        <f t="shared" si="53"/>
        <v>0.91234670012892749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3040</v>
      </c>
      <c r="G110" s="102">
        <f t="shared" si="54"/>
        <v>43411.199999999997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3212.4447664220629</v>
      </c>
      <c r="N110" s="105">
        <f t="shared" si="48"/>
        <v>1070.8149221406877</v>
      </c>
      <c r="O110" s="107">
        <f t="shared" si="49"/>
        <v>0</v>
      </c>
      <c r="P110" s="108">
        <f t="shared" si="50"/>
        <v>-129.18507785931229</v>
      </c>
      <c r="Q110" s="109">
        <f t="shared" si="51"/>
        <v>0.89234576845057312</v>
      </c>
      <c r="R110" s="303"/>
      <c r="S110" s="46">
        <v>0.81736111111111087</v>
      </c>
      <c r="T110" s="47">
        <v>0.85678240740740719</v>
      </c>
      <c r="U110" s="110">
        <v>14.566666666666652</v>
      </c>
      <c r="V110" s="111">
        <v>56.779186340113284</v>
      </c>
      <c r="W110" s="112"/>
      <c r="X110" s="115"/>
      <c r="Y110" s="294"/>
      <c r="Z110" s="295"/>
      <c r="AA110" s="116">
        <f t="shared" si="52"/>
        <v>-387.55523357793709</v>
      </c>
      <c r="AB110" s="109">
        <f t="shared" si="53"/>
        <v>0.89234576845057301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1430</v>
      </c>
      <c r="G111" s="102">
        <f t="shared" si="54"/>
        <v>25997.399999999998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2739.1541168696372</v>
      </c>
      <c r="N111" s="105">
        <f t="shared" si="48"/>
        <v>913.05137228987905</v>
      </c>
      <c r="O111" s="107">
        <f t="shared" si="49"/>
        <v>0</v>
      </c>
      <c r="P111" s="108">
        <f t="shared" si="50"/>
        <v>-86.948627710120945</v>
      </c>
      <c r="Q111" s="109">
        <f t="shared" si="51"/>
        <v>0.91305137228987909</v>
      </c>
      <c r="R111" s="303"/>
      <c r="S111" s="46">
        <v>0.86666666666666636</v>
      </c>
      <c r="T111" s="47">
        <v>0.88841435185185158</v>
      </c>
      <c r="U111" s="110">
        <v>15</v>
      </c>
      <c r="V111" s="111">
        <v>31.323538705465044</v>
      </c>
      <c r="W111" s="112"/>
      <c r="X111" s="115"/>
      <c r="Y111" s="294"/>
      <c r="Z111" s="295"/>
      <c r="AA111" s="116">
        <f t="shared" si="52"/>
        <v>-260.84588313036284</v>
      </c>
      <c r="AB111" s="109">
        <f t="shared" si="53"/>
        <v>0.91305137228987909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945</v>
      </c>
      <c r="G112" s="120">
        <f t="shared" si="54"/>
        <v>17180.099999999999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3209.6429425386709</v>
      </c>
      <c r="N112" s="105">
        <f t="shared" si="48"/>
        <v>1069.8809808462236</v>
      </c>
      <c r="O112" s="107">
        <f t="shared" si="49"/>
        <v>0</v>
      </c>
      <c r="P112" s="108">
        <f t="shared" si="50"/>
        <v>-130.11901915377643</v>
      </c>
      <c r="Q112" s="109">
        <f t="shared" si="51"/>
        <v>0.8915674840385196</v>
      </c>
      <c r="R112" s="303"/>
      <c r="S112" s="46">
        <v>0.89861111111111081</v>
      </c>
      <c r="T112" s="119">
        <v>0.91086805555555528</v>
      </c>
      <c r="U112" s="110">
        <v>14.683333333333284</v>
      </c>
      <c r="V112" s="111">
        <v>17.665516387674284</v>
      </c>
      <c r="W112" s="112"/>
      <c r="X112" s="115"/>
      <c r="Y112" s="294"/>
      <c r="Z112" s="295"/>
      <c r="AA112" s="116">
        <f t="shared" si="52"/>
        <v>-390.35705746132908</v>
      </c>
      <c r="AB112" s="109">
        <f t="shared" si="53"/>
        <v>0.89156748403851971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6281</v>
      </c>
      <c r="G113" s="120">
        <f t="shared" si="54"/>
        <v>88122.43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2737.0401003867819</v>
      </c>
      <c r="N113" s="105">
        <f t="shared" si="48"/>
        <v>912.3467001289273</v>
      </c>
      <c r="O113" s="122">
        <f t="shared" si="49"/>
        <v>0</v>
      </c>
      <c r="P113" s="123">
        <f t="shared" si="50"/>
        <v>-87.653299871072704</v>
      </c>
      <c r="Q113" s="124">
        <f t="shared" si="51"/>
        <v>0.91234670012892727</v>
      </c>
      <c r="R113" s="303"/>
      <c r="S113" s="46">
        <v>0.92083333333333295</v>
      </c>
      <c r="T113" s="119">
        <v>1.0164467592592588</v>
      </c>
      <c r="U113" s="110">
        <v>15</v>
      </c>
      <c r="V113" s="111">
        <v>137.6888851379066</v>
      </c>
      <c r="W113" s="112"/>
      <c r="X113" s="115"/>
      <c r="Y113" s="294"/>
      <c r="Z113" s="295"/>
      <c r="AA113" s="116">
        <f t="shared" si="52"/>
        <v>-262.95989961321811</v>
      </c>
      <c r="AB113" s="109">
        <f t="shared" si="53"/>
        <v>0.91234670012892727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8005</v>
      </c>
      <c r="G114" s="120">
        <f t="shared" si="54"/>
        <v>114311.4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3213.734453420886</v>
      </c>
      <c r="N114" s="105">
        <f t="shared" si="48"/>
        <v>1071.2448178069619</v>
      </c>
      <c r="O114" s="122">
        <f t="shared" si="49"/>
        <v>0</v>
      </c>
      <c r="P114" s="123">
        <f t="shared" si="50"/>
        <v>-128.75518219303808</v>
      </c>
      <c r="Q114" s="124">
        <f t="shared" si="51"/>
        <v>0.89270401483913497</v>
      </c>
      <c r="R114" s="303"/>
      <c r="S114" s="46">
        <v>1.0263888888888886</v>
      </c>
      <c r="T114" s="119">
        <v>1.1301736111111107</v>
      </c>
      <c r="U114" s="110">
        <v>15</v>
      </c>
      <c r="V114" s="111">
        <v>149.45229824098899</v>
      </c>
      <c r="W114" s="112"/>
      <c r="X114" s="115"/>
      <c r="Y114" s="294"/>
      <c r="Z114" s="295"/>
      <c r="AA114" s="116">
        <f t="shared" si="52"/>
        <v>-386.26554657911402</v>
      </c>
      <c r="AB114" s="109">
        <f t="shared" si="53"/>
        <v>0.89270401483913497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2974.7316924291408</v>
      </c>
      <c r="N123" s="137">
        <f t="shared" ref="N123:N135" si="59">M123/L123</f>
        <v>991.57723080971357</v>
      </c>
      <c r="O123" s="138">
        <f t="shared" ref="O123:O135" si="60">L123-I123</f>
        <v>0</v>
      </c>
      <c r="P123" s="139">
        <f t="shared" ref="P123:P135" si="61">N123-K123</f>
        <v>-108.42276919028643</v>
      </c>
      <c r="Q123" s="140">
        <f t="shared" ref="Q123:Q135" si="62">N123/K123</f>
        <v>0.9014338461906487</v>
      </c>
      <c r="R123" s="304"/>
      <c r="S123" s="141">
        <v>0.73333333333333328</v>
      </c>
      <c r="T123" s="142">
        <v>1.1301736111111107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-325.26830757085918</v>
      </c>
      <c r="AB123" s="140">
        <f t="shared" ref="AB123:AB135" si="64">M123/J123</f>
        <v>0.9014338461906487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524</v>
      </c>
      <c r="G124" s="147">
        <f t="shared" ref="G124:G135" si="65">E124*F124</f>
        <v>13115.720000000001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3211.3087436999585</v>
      </c>
      <c r="N124" s="151">
        <f t="shared" si="59"/>
        <v>642.26174873999173</v>
      </c>
      <c r="O124" s="153">
        <f t="shared" si="60"/>
        <v>0</v>
      </c>
      <c r="P124" s="154">
        <f t="shared" si="61"/>
        <v>-77.738251260008269</v>
      </c>
      <c r="Q124" s="155">
        <f t="shared" si="62"/>
        <v>0.89203020658332188</v>
      </c>
      <c r="R124" s="302">
        <f>Q140</f>
        <v>0.89230695469667665</v>
      </c>
      <c r="S124" s="156">
        <v>0.7416666666666667</v>
      </c>
      <c r="T124" s="157">
        <v>0.74846064814814817</v>
      </c>
      <c r="U124" s="158"/>
      <c r="V124" s="159">
        <v>9.7904008954853481</v>
      </c>
      <c r="W124" s="157"/>
      <c r="X124" s="168"/>
      <c r="Y124" s="305"/>
      <c r="Z124" s="306"/>
      <c r="AA124" s="170">
        <f t="shared" si="63"/>
        <v>-388.69125630004146</v>
      </c>
      <c r="AB124" s="155">
        <f t="shared" si="64"/>
        <v>0.89203020658332177</v>
      </c>
      <c r="AC124" s="307">
        <f>AB140</f>
        <v>0.89230695469667654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486</v>
      </c>
      <c r="G125" s="102">
        <f t="shared" si="65"/>
        <v>8116.2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3216.5638854278304</v>
      </c>
      <c r="N125" s="105">
        <f t="shared" si="59"/>
        <v>1072.1879618092769</v>
      </c>
      <c r="O125" s="107">
        <f t="shared" si="60"/>
        <v>0</v>
      </c>
      <c r="P125" s="108">
        <f t="shared" si="61"/>
        <v>-127.81203819072311</v>
      </c>
      <c r="Q125" s="109">
        <f t="shared" si="62"/>
        <v>0.89348996817439741</v>
      </c>
      <c r="R125" s="303"/>
      <c r="S125" s="46">
        <v>0.7583333333333333</v>
      </c>
      <c r="T125" s="47">
        <v>0.76461805555555551</v>
      </c>
      <c r="U125" s="110">
        <v>15</v>
      </c>
      <c r="V125" s="111">
        <v>9.0655746438319138</v>
      </c>
      <c r="W125" s="112"/>
      <c r="X125" s="13"/>
      <c r="Y125" s="294"/>
      <c r="Z125" s="295"/>
      <c r="AA125" s="171">
        <f t="shared" si="63"/>
        <v>-383.43611457216957</v>
      </c>
      <c r="AB125" s="109">
        <f t="shared" si="64"/>
        <v>0.8934899681743973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753</v>
      </c>
      <c r="G126" s="102">
        <f t="shared" si="65"/>
        <v>22590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3210.2400309830336</v>
      </c>
      <c r="N126" s="105">
        <f t="shared" si="59"/>
        <v>802.56000774575841</v>
      </c>
      <c r="O126" s="107">
        <f t="shared" si="60"/>
        <v>0</v>
      </c>
      <c r="P126" s="108">
        <f t="shared" si="61"/>
        <v>-97.439992254241588</v>
      </c>
      <c r="Q126" s="109">
        <f t="shared" si="62"/>
        <v>0.89173334193973153</v>
      </c>
      <c r="R126" s="303"/>
      <c r="S126" s="46">
        <v>0.77499999999999991</v>
      </c>
      <c r="T126" s="47">
        <v>0.78476851851851848</v>
      </c>
      <c r="U126" s="110">
        <v>14.949999999999939</v>
      </c>
      <c r="V126" s="111">
        <v>14.073713979002704</v>
      </c>
      <c r="W126" s="112"/>
      <c r="X126" s="13"/>
      <c r="Y126" s="294"/>
      <c r="Z126" s="295"/>
      <c r="AA126" s="171">
        <f t="shared" si="63"/>
        <v>-389.75996901696635</v>
      </c>
      <c r="AB126" s="109">
        <f t="shared" si="64"/>
        <v>0.89173334193973153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745</v>
      </c>
      <c r="G127" s="102">
        <f t="shared" si="65"/>
        <v>18490.900000000001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3210.5131506730577</v>
      </c>
      <c r="N127" s="105">
        <f t="shared" si="59"/>
        <v>642.10263013461156</v>
      </c>
      <c r="O127" s="107">
        <f t="shared" si="60"/>
        <v>0</v>
      </c>
      <c r="P127" s="108">
        <f t="shared" si="61"/>
        <v>-77.897369865388441</v>
      </c>
      <c r="Q127" s="109">
        <f t="shared" si="62"/>
        <v>0.89180920852029388</v>
      </c>
      <c r="R127" s="303"/>
      <c r="S127" s="46">
        <v>0.79513888888888873</v>
      </c>
      <c r="T127" s="47">
        <v>0.80480324074074061</v>
      </c>
      <c r="U127" s="110">
        <v>14.933333333333163</v>
      </c>
      <c r="V127" s="111">
        <v>13.923007912498042</v>
      </c>
      <c r="W127" s="112"/>
      <c r="X127" s="13"/>
      <c r="Y127" s="294"/>
      <c r="Z127" s="295"/>
      <c r="AA127" s="171">
        <f t="shared" si="63"/>
        <v>-389.48684932694232</v>
      </c>
      <c r="AB127" s="109">
        <f t="shared" si="64"/>
        <v>0.89180920852029377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1092</v>
      </c>
      <c r="G128" s="102">
        <f t="shared" si="65"/>
        <v>19852.560000000001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3213.2034114390854</v>
      </c>
      <c r="N128" s="105">
        <f t="shared" si="59"/>
        <v>1071.0678038130284</v>
      </c>
      <c r="O128" s="107">
        <f t="shared" si="60"/>
        <v>0</v>
      </c>
      <c r="P128" s="108">
        <f t="shared" si="61"/>
        <v>-128.93219618697162</v>
      </c>
      <c r="Q128" s="109">
        <f t="shared" si="62"/>
        <v>0.89255650317752366</v>
      </c>
      <c r="R128" s="303"/>
      <c r="S128" s="46">
        <v>0.8145833333333331</v>
      </c>
      <c r="T128" s="47">
        <v>0.82873842592592573</v>
      </c>
      <c r="U128" s="110">
        <v>15</v>
      </c>
      <c r="V128" s="111">
        <v>20.3908659398117</v>
      </c>
      <c r="W128" s="112"/>
      <c r="X128" s="115"/>
      <c r="Y128" s="294"/>
      <c r="Z128" s="295"/>
      <c r="AA128" s="171">
        <f t="shared" si="63"/>
        <v>-386.79658856091464</v>
      </c>
      <c r="AB128" s="109">
        <f t="shared" si="64"/>
        <v>0.89255650317752366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2512</v>
      </c>
      <c r="G129" s="120">
        <f t="shared" si="65"/>
        <v>41849.919999999998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3214.1878723519903</v>
      </c>
      <c r="N129" s="105">
        <f t="shared" si="59"/>
        <v>642.83757447039807</v>
      </c>
      <c r="O129" s="107">
        <f t="shared" si="60"/>
        <v>0</v>
      </c>
      <c r="P129" s="108">
        <f t="shared" si="61"/>
        <v>-77.162425529601933</v>
      </c>
      <c r="Q129" s="109">
        <f t="shared" si="62"/>
        <v>0.89282996454221952</v>
      </c>
      <c r="R129" s="303"/>
      <c r="S129" s="46">
        <v>0.83888888888888857</v>
      </c>
      <c r="T129" s="119">
        <v>0.87144675925925896</v>
      </c>
      <c r="U129" s="110">
        <v>14.6166666666665</v>
      </c>
      <c r="V129" s="111">
        <v>46.89209404853807</v>
      </c>
      <c r="W129" s="112"/>
      <c r="X129" s="49"/>
      <c r="Y129" s="294"/>
      <c r="Z129" s="295"/>
      <c r="AA129" s="171">
        <f t="shared" si="63"/>
        <v>-385.81212764800966</v>
      </c>
      <c r="AB129" s="109">
        <f t="shared" si="64"/>
        <v>0.89282996454221952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1117</v>
      </c>
      <c r="G130" s="120">
        <f t="shared" si="65"/>
        <v>27958.510000000002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3211.308743699959</v>
      </c>
      <c r="N130" s="105">
        <f t="shared" si="59"/>
        <v>642.26174873999184</v>
      </c>
      <c r="O130" s="122">
        <f t="shared" si="60"/>
        <v>0</v>
      </c>
      <c r="P130" s="123">
        <f t="shared" si="61"/>
        <v>-77.738251260008155</v>
      </c>
      <c r="Q130" s="124">
        <f t="shared" si="62"/>
        <v>0.89203020658332199</v>
      </c>
      <c r="R130" s="303"/>
      <c r="S130" s="46">
        <v>0.88124999999999964</v>
      </c>
      <c r="T130" s="119">
        <v>0.89574074074074039</v>
      </c>
      <c r="U130" s="110">
        <v>15</v>
      </c>
      <c r="V130" s="111">
        <v>20.869995802017428</v>
      </c>
      <c r="W130" s="112"/>
      <c r="X130" s="115"/>
      <c r="Y130" s="294"/>
      <c r="Z130" s="295"/>
      <c r="AA130" s="171">
        <f t="shared" si="63"/>
        <v>-388.691256300041</v>
      </c>
      <c r="AB130" s="109">
        <f t="shared" si="64"/>
        <v>0.89203020658332199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1077</v>
      </c>
      <c r="G131" s="120">
        <f t="shared" si="65"/>
        <v>17985.899999999998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3216.56388542783</v>
      </c>
      <c r="N131" s="105">
        <f t="shared" si="59"/>
        <v>1072.1879618092767</v>
      </c>
      <c r="O131" s="122">
        <f t="shared" si="60"/>
        <v>0</v>
      </c>
      <c r="P131" s="123">
        <f t="shared" si="61"/>
        <v>-127.81203819072334</v>
      </c>
      <c r="Q131" s="124">
        <f t="shared" si="62"/>
        <v>0.89348996817439719</v>
      </c>
      <c r="R131" s="303"/>
      <c r="S131" s="46">
        <v>0.90555555555555511</v>
      </c>
      <c r="T131" s="119">
        <v>0.91950231481481437</v>
      </c>
      <c r="U131" s="110">
        <v>15</v>
      </c>
      <c r="V131" s="111">
        <v>20.089761093429985</v>
      </c>
      <c r="W131" s="112"/>
      <c r="X131" s="115"/>
      <c r="Y131" s="294"/>
      <c r="Z131" s="295"/>
      <c r="AA131" s="171">
        <f t="shared" si="63"/>
        <v>-383.43611457217003</v>
      </c>
      <c r="AB131" s="109">
        <f t="shared" si="64"/>
        <v>0.89348996817439719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1779</v>
      </c>
      <c r="G132" s="120">
        <f t="shared" si="65"/>
        <v>53370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3210.2400309830341</v>
      </c>
      <c r="N132" s="105">
        <f t="shared" si="59"/>
        <v>802.56000774575853</v>
      </c>
      <c r="O132" s="122">
        <f t="shared" si="60"/>
        <v>0</v>
      </c>
      <c r="P132" s="123">
        <f t="shared" si="61"/>
        <v>-97.439992254241474</v>
      </c>
      <c r="Q132" s="124">
        <f t="shared" si="62"/>
        <v>0.89173334193973175</v>
      </c>
      <c r="R132" s="303"/>
      <c r="S132" s="46">
        <v>0.92986111111111058</v>
      </c>
      <c r="T132" s="119">
        <v>0.95293981481481427</v>
      </c>
      <c r="U132" s="110">
        <v>14.916666666666547</v>
      </c>
      <c r="V132" s="111">
        <v>33.249850157564154</v>
      </c>
      <c r="W132" s="125"/>
      <c r="X132" s="126"/>
      <c r="Y132" s="294"/>
      <c r="Z132" s="295"/>
      <c r="AA132" s="171">
        <f t="shared" si="63"/>
        <v>-389.7599690169659</v>
      </c>
      <c r="AB132" s="109">
        <f t="shared" si="64"/>
        <v>0.89173334193973175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1688</v>
      </c>
      <c r="G133" s="120">
        <f t="shared" si="65"/>
        <v>41896.160000000003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3210.5131506730577</v>
      </c>
      <c r="N133" s="105">
        <f t="shared" si="59"/>
        <v>642.10263013461156</v>
      </c>
      <c r="O133" s="122">
        <f t="shared" si="60"/>
        <v>0</v>
      </c>
      <c r="P133" s="123">
        <f t="shared" si="61"/>
        <v>-77.897369865388441</v>
      </c>
      <c r="Q133" s="124">
        <f t="shared" si="62"/>
        <v>0.89180920852029388</v>
      </c>
      <c r="R133" s="303"/>
      <c r="S133" s="46">
        <v>0.96319444444444391</v>
      </c>
      <c r="T133" s="119">
        <v>0.98509259259259208</v>
      </c>
      <c r="U133" s="110">
        <v>14.766666666666683</v>
      </c>
      <c r="V133" s="111">
        <v>31.546358867512343</v>
      </c>
      <c r="W133" s="125"/>
      <c r="X133" s="126"/>
      <c r="Y133" s="294"/>
      <c r="Z133" s="295"/>
      <c r="AA133" s="171">
        <f t="shared" si="63"/>
        <v>-389.48684932694232</v>
      </c>
      <c r="AB133" s="109">
        <f t="shared" si="64"/>
        <v>0.89180920852029377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2752</v>
      </c>
      <c r="G134" s="120">
        <f t="shared" si="65"/>
        <v>50031.360000000001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3208.8296651856012</v>
      </c>
      <c r="N134" s="105">
        <f t="shared" si="59"/>
        <v>1069.6098883952004</v>
      </c>
      <c r="O134" s="122">
        <f t="shared" si="60"/>
        <v>0</v>
      </c>
      <c r="P134" s="123">
        <f t="shared" si="61"/>
        <v>-130.39011160479959</v>
      </c>
      <c r="Q134" s="124">
        <f t="shared" si="62"/>
        <v>0.89134157366266697</v>
      </c>
      <c r="R134" s="303"/>
      <c r="S134" s="46">
        <v>0.99513888888888835</v>
      </c>
      <c r="T134" s="119">
        <v>1.0308680555555549</v>
      </c>
      <c r="U134" s="110">
        <v>15</v>
      </c>
      <c r="V134" s="111">
        <v>51.458013428222692</v>
      </c>
      <c r="W134" s="125"/>
      <c r="X134" s="126"/>
      <c r="Y134" s="294"/>
      <c r="Z134" s="295"/>
      <c r="AA134" s="171">
        <f t="shared" si="63"/>
        <v>-391.17033481439876</v>
      </c>
      <c r="AB134" s="109">
        <f t="shared" si="64"/>
        <v>0.89134157366266697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6363</v>
      </c>
      <c r="G135" s="120">
        <f t="shared" si="65"/>
        <v>106007.58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3214.1878723519903</v>
      </c>
      <c r="N135" s="105">
        <f t="shared" si="59"/>
        <v>642.83757447039807</v>
      </c>
      <c r="O135" s="122">
        <f t="shared" si="60"/>
        <v>0</v>
      </c>
      <c r="P135" s="123">
        <f t="shared" si="61"/>
        <v>-77.162425529601933</v>
      </c>
      <c r="Q135" s="124">
        <f t="shared" si="62"/>
        <v>0.89282996454221952</v>
      </c>
      <c r="R135" s="303"/>
      <c r="S135" s="46">
        <v>1.0409722222222217</v>
      </c>
      <c r="T135" s="119">
        <v>1.1234490740740737</v>
      </c>
      <c r="U135" s="110">
        <v>14.550000000000196</v>
      </c>
      <c r="V135" s="111">
        <v>118.77961561737568</v>
      </c>
      <c r="W135" s="125"/>
      <c r="X135" s="126"/>
      <c r="Y135" s="294"/>
      <c r="Z135" s="295"/>
      <c r="AA135" s="171">
        <f t="shared" si="63"/>
        <v>-385.81212764800966</v>
      </c>
      <c r="AB135" s="109">
        <f t="shared" si="64"/>
        <v>0.89282996454221952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3212.3050369080356</v>
      </c>
      <c r="N140" s="137">
        <f>M140/L140</f>
        <v>770.95320885792853</v>
      </c>
      <c r="O140" s="138">
        <f>L140-I140</f>
        <v>0</v>
      </c>
      <c r="P140" s="139">
        <f>N140-K140</f>
        <v>-93.046791142071356</v>
      </c>
      <c r="Q140" s="140">
        <f>N140/K140</f>
        <v>0.89230695469667665</v>
      </c>
      <c r="R140" s="304"/>
      <c r="S140" s="141">
        <v>0.7416666666666667</v>
      </c>
      <c r="T140" s="142">
        <v>1.1234490740740737</v>
      </c>
      <c r="U140" s="143"/>
      <c r="V140" s="165"/>
      <c r="W140" s="166"/>
      <c r="X140" s="137"/>
      <c r="Y140" s="290"/>
      <c r="Z140" s="291"/>
      <c r="AA140" s="173">
        <f>M140-J140</f>
        <v>-387.69496309196438</v>
      </c>
      <c r="AB140" s="140">
        <f>M140/J140</f>
        <v>0.89230695469667654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1EC3785A-B2D6-495F-B559-7D2A4DEFFC8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7BE8-216B-4720-881F-33442B80388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3" sqref="N43"/>
      <selection pane="bottomLeft" activeCell="Z43" sqref="Z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100089</v>
      </c>
      <c r="E1" s="87" t="s">
        <v>3</v>
      </c>
      <c r="F1" s="88">
        <f>SUM(G5:G140)</f>
        <v>4471189.9099999992</v>
      </c>
      <c r="G1" s="89" t="s">
        <v>84</v>
      </c>
      <c r="H1" s="90">
        <f>L21+L38+L55+L72+L89+L106+L123+L140</f>
        <v>136.77619047619049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46237</v>
      </c>
      <c r="B2" s="348"/>
      <c r="C2" s="91" t="s">
        <v>40</v>
      </c>
      <c r="D2" s="92">
        <f>AVERAGE(N21,N38,N55,N72,N89,N106,N123,N140)</f>
        <v>201.37864591392716</v>
      </c>
      <c r="E2" s="92" t="s">
        <v>91</v>
      </c>
      <c r="F2" s="93">
        <f>F1/D1</f>
        <v>44.672140894603793</v>
      </c>
      <c r="G2" s="94" t="s">
        <v>92</v>
      </c>
      <c r="H2" s="95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50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1082.967288176849</v>
      </c>
      <c r="N5" s="151">
        <f>M5/L5</f>
        <v>83.30517601360377</v>
      </c>
      <c r="O5" s="153">
        <f>L5-I5</f>
        <v>0</v>
      </c>
      <c r="P5" s="154">
        <f>N5-K5</f>
        <v>-9.0025162940885366</v>
      </c>
      <c r="Q5" s="155">
        <f>N5/K5</f>
        <v>0.90247274014737422</v>
      </c>
      <c r="R5" s="302">
        <f>Q21</f>
        <v>0.90058939664391269</v>
      </c>
      <c r="S5" s="156">
        <v>0.16666666666666666</v>
      </c>
      <c r="T5" s="157">
        <v>0.29454861111111108</v>
      </c>
      <c r="U5" s="158"/>
      <c r="V5" s="159">
        <v>184.16068719467302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-117.03271182315098</v>
      </c>
      <c r="AF5" s="131">
        <f>M5/J5</f>
        <v>0.90247274014737422</v>
      </c>
      <c r="AG5" s="381">
        <f>AF21</f>
        <v>0.90058939664391258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4730</v>
      </c>
      <c r="G6" s="102">
        <f t="shared" si="0"/>
        <v>266913.90000000002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1800.6827091726502</v>
      </c>
      <c r="N6" s="105">
        <f>M6/L6</f>
        <v>75.028446215527097</v>
      </c>
      <c r="O6" s="107">
        <f>L6-I6</f>
        <v>0</v>
      </c>
      <c r="P6" s="108">
        <f>N6-K6</f>
        <v>-8.3048871178062313</v>
      </c>
      <c r="Q6" s="109">
        <f>N6/K6</f>
        <v>0.90034135458632525</v>
      </c>
      <c r="R6" s="303"/>
      <c r="S6" s="46">
        <v>0.29861111111111105</v>
      </c>
      <c r="T6" s="47">
        <v>0.4080555555555555</v>
      </c>
      <c r="U6" s="110">
        <v>5.8499999999999552</v>
      </c>
      <c r="V6" s="111">
        <v>157.60688907286504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-199.31729082734978</v>
      </c>
      <c r="AF6" s="109">
        <f>M6/J6</f>
        <v>0.90034135458632514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869</v>
      </c>
      <c r="G7" s="102">
        <f t="shared" si="0"/>
        <v>67217.149999999994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1801.2216040393496</v>
      </c>
      <c r="N7" s="105">
        <f>M7/L7</f>
        <v>72.048864161573988</v>
      </c>
      <c r="O7" s="107">
        <f>L7-I7</f>
        <v>0</v>
      </c>
      <c r="P7" s="108">
        <f>N7-K7</f>
        <v>-7.951135838426012</v>
      </c>
      <c r="Q7" s="109">
        <f>N7/K7</f>
        <v>0.90061080201967481</v>
      </c>
      <c r="R7" s="303"/>
      <c r="S7" s="46">
        <v>0.41180555555555548</v>
      </c>
      <c r="T7" s="47">
        <v>0.43189814814814809</v>
      </c>
      <c r="U7" s="110">
        <v>5.3999999999999648</v>
      </c>
      <c r="V7" s="111">
        <v>28.947021223303597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-198.77839596065041</v>
      </c>
      <c r="AF7" s="109">
        <f>M7/J7</f>
        <v>0.90061080201967481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2212</v>
      </c>
      <c r="G8" s="102">
        <f t="shared" si="0"/>
        <v>171076.08000000002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1799.2404775893642</v>
      </c>
      <c r="N8" s="105">
        <f>M8/L8</f>
        <v>78.22784685171149</v>
      </c>
      <c r="O8" s="107">
        <f>L8-I8</f>
        <v>0</v>
      </c>
      <c r="P8" s="108">
        <f>N8-K8</f>
        <v>-8.728674887418947</v>
      </c>
      <c r="Q8" s="109">
        <f>N8/K8</f>
        <v>0.89962023879468211</v>
      </c>
      <c r="R8" s="303"/>
      <c r="S8" s="46">
        <v>0.43472222222222212</v>
      </c>
      <c r="T8" s="47">
        <v>0.48593749999999991</v>
      </c>
      <c r="U8" s="110">
        <v>5</v>
      </c>
      <c r="V8" s="111">
        <v>73.764458755296147</v>
      </c>
      <c r="W8" s="112">
        <v>0.48593749999999991</v>
      </c>
      <c r="X8" s="115">
        <v>0.52430555555555547</v>
      </c>
      <c r="Y8" s="12"/>
      <c r="Z8" s="197"/>
      <c r="AA8" s="294"/>
      <c r="AB8" s="295"/>
      <c r="AC8" s="12">
        <v>2</v>
      </c>
      <c r="AD8" s="197"/>
      <c r="AE8" s="116">
        <f>M8-J8</f>
        <v>-200.75952241063578</v>
      </c>
      <c r="AF8" s="109">
        <f>M8/J8</f>
        <v>0.89962023879468211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4944</v>
      </c>
      <c r="G9" s="102">
        <f t="shared" si="0"/>
        <v>294266.88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1801.3103701457846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03"/>
      <c r="S9" s="46">
        <v>0.52430555555555547</v>
      </c>
      <c r="T9" s="47">
        <v>0.63865740740740728</v>
      </c>
      <c r="U9" s="110">
        <v>55.25</v>
      </c>
      <c r="V9" s="111">
        <v>164.68011560716889</v>
      </c>
      <c r="W9" s="112"/>
      <c r="X9" s="115"/>
      <c r="Y9" s="12"/>
      <c r="Z9" s="197"/>
      <c r="AA9" s="294"/>
      <c r="AB9" s="295"/>
      <c r="AC9" s="12">
        <v>3</v>
      </c>
      <c r="AD9" s="197"/>
      <c r="AE9" s="116">
        <f>M9-J9</f>
        <v>-198.68962985421535</v>
      </c>
      <c r="AF9" s="109">
        <f>M9/J9</f>
        <v>0.90065518507289233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1657.0844898247992</v>
      </c>
      <c r="N21" s="137">
        <f t="shared" ref="N21:N29" si="5">M21/L21</f>
        <v>76.013049991963271</v>
      </c>
      <c r="O21" s="138">
        <f t="shared" ref="O21:O29" si="6">L21-I21</f>
        <v>0</v>
      </c>
      <c r="P21" s="139">
        <f t="shared" ref="P21:P29" si="7">N21-K21</f>
        <v>-8.3906197328073659</v>
      </c>
      <c r="Q21" s="140">
        <f t="shared" ref="Q21:Q29" si="8">N21/K21</f>
        <v>0.90058939664391269</v>
      </c>
      <c r="R21" s="304"/>
      <c r="S21" s="141">
        <v>0.16666666666666666</v>
      </c>
      <c r="T21" s="142">
        <v>0.63865740740740728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12</v>
      </c>
      <c r="AD21" s="179">
        <f>SUM(AD5:AD20)</f>
        <v>0</v>
      </c>
      <c r="AE21" s="167">
        <f t="shared" ref="AE21:AE29" si="9">M21-J21</f>
        <v>-182.91551017520078</v>
      </c>
      <c r="AF21" s="140">
        <f t="shared" ref="AF21:AF29" si="10">M21/J21</f>
        <v>0.90058939664391258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2816</v>
      </c>
      <c r="G22" s="147">
        <f t="shared" ref="G22:G29" si="11">E22*F22</f>
        <v>102643.20000000001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9" si="12">F22/V22*60</f>
        <v>1892.6483422374965</v>
      </c>
      <c r="N22" s="151">
        <f t="shared" si="5"/>
        <v>94.63241711187483</v>
      </c>
      <c r="O22" s="153">
        <f t="shared" si="6"/>
        <v>0</v>
      </c>
      <c r="P22" s="154">
        <f t="shared" si="7"/>
        <v>-10.36758288812517</v>
      </c>
      <c r="Q22" s="155">
        <f t="shared" si="8"/>
        <v>0.9012611153511888</v>
      </c>
      <c r="R22" s="302">
        <f>Q38</f>
        <v>0.90263829003835883</v>
      </c>
      <c r="S22" s="156">
        <v>0.16666666666666666</v>
      </c>
      <c r="T22" s="157">
        <v>0.22865740740740739</v>
      </c>
      <c r="U22" s="158"/>
      <c r="V22" s="159">
        <v>89.271734336160307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-207.35165776250346</v>
      </c>
      <c r="AF22" s="155">
        <f t="shared" si="10"/>
        <v>0.9012611153511888</v>
      </c>
      <c r="AG22" s="374">
        <f>AF38</f>
        <v>0.90882074407971758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1731</v>
      </c>
      <c r="G23" s="102">
        <f t="shared" si="11"/>
        <v>54907.32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1802.2275142827241</v>
      </c>
      <c r="N23" s="105">
        <f t="shared" si="5"/>
        <v>81.919432467396547</v>
      </c>
      <c r="O23" s="107">
        <f t="shared" si="6"/>
        <v>0</v>
      </c>
      <c r="P23" s="108">
        <f t="shared" si="7"/>
        <v>-8.9896584416943597</v>
      </c>
      <c r="Q23" s="109">
        <f t="shared" si="8"/>
        <v>0.90111375714136199</v>
      </c>
      <c r="R23" s="303"/>
      <c r="S23" s="46">
        <v>0.2326388888888889</v>
      </c>
      <c r="T23" s="47">
        <v>0.27265046296296297</v>
      </c>
      <c r="U23" s="110">
        <v>5.7333333333333636</v>
      </c>
      <c r="V23" s="111">
        <v>57.628684046218034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-197.77248571727591</v>
      </c>
      <c r="AF23" s="109">
        <f t="shared" si="10"/>
        <v>0.90111375714136199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1820</v>
      </c>
      <c r="G24" s="102">
        <f t="shared" si="11"/>
        <v>63317.799999999996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1808.3279954925199</v>
      </c>
      <c r="N24" s="105">
        <f t="shared" si="5"/>
        <v>164.39345413568364</v>
      </c>
      <c r="O24" s="107">
        <f t="shared" si="6"/>
        <v>0</v>
      </c>
      <c r="P24" s="108">
        <f t="shared" si="7"/>
        <v>-17.424727682498172</v>
      </c>
      <c r="Q24" s="109">
        <f t="shared" si="8"/>
        <v>0.90416399774626</v>
      </c>
      <c r="R24" s="303"/>
      <c r="S24" s="46">
        <v>0.27569444444444446</v>
      </c>
      <c r="T24" s="47">
        <v>0.31762731481481482</v>
      </c>
      <c r="U24" s="110">
        <v>5</v>
      </c>
      <c r="V24" s="111">
        <v>60.387275025434789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-191.6720045074801</v>
      </c>
      <c r="AF24" s="109">
        <f t="shared" si="10"/>
        <v>0.90416399774626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3168</v>
      </c>
      <c r="G25" s="102">
        <f t="shared" si="11"/>
        <v>105177.60000000001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1807.9724640015379</v>
      </c>
      <c r="N25" s="105">
        <f t="shared" si="5"/>
        <v>164.36113309104891</v>
      </c>
      <c r="O25" s="107">
        <f t="shared" si="6"/>
        <v>0</v>
      </c>
      <c r="P25" s="108">
        <f t="shared" si="7"/>
        <v>-17.4570487271329</v>
      </c>
      <c r="Q25" s="109">
        <f t="shared" si="8"/>
        <v>0.903986232000769</v>
      </c>
      <c r="R25" s="303"/>
      <c r="S25" s="46">
        <v>0.32083333333333336</v>
      </c>
      <c r="T25" s="47">
        <v>0.39384259259259263</v>
      </c>
      <c r="U25" s="110">
        <v>4.6166666666666956</v>
      </c>
      <c r="V25" s="111">
        <v>105.13434456811413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-192.0275359984621</v>
      </c>
      <c r="AF25" s="109">
        <f t="shared" si="10"/>
        <v>0.903986232000769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2163</v>
      </c>
      <c r="G26" s="102">
        <f t="shared" si="11"/>
        <v>111264.72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1803.1709154418081</v>
      </c>
      <c r="N26" s="105">
        <f t="shared" si="5"/>
        <v>94.903732391674112</v>
      </c>
      <c r="O26" s="107">
        <f t="shared" si="6"/>
        <v>0</v>
      </c>
      <c r="P26" s="108">
        <f t="shared" si="7"/>
        <v>-10.359425503062724</v>
      </c>
      <c r="Q26" s="109">
        <f t="shared" si="8"/>
        <v>0.90158545772090415</v>
      </c>
      <c r="R26" s="303"/>
      <c r="S26" s="46">
        <v>0.3979166666666667</v>
      </c>
      <c r="T26" s="47">
        <v>0.44789351851851855</v>
      </c>
      <c r="U26" s="110">
        <v>5.8666666666666512</v>
      </c>
      <c r="V26" s="111">
        <v>71.973210575106052</v>
      </c>
      <c r="W26" s="112"/>
      <c r="X26" s="115"/>
      <c r="Y26" s="12"/>
      <c r="Z26" s="197"/>
      <c r="AA26" s="294"/>
      <c r="AB26" s="295"/>
      <c r="AC26" s="12">
        <v>2</v>
      </c>
      <c r="AD26" s="197"/>
      <c r="AE26" s="116">
        <f t="shared" si="9"/>
        <v>-196.82908455819188</v>
      </c>
      <c r="AF26" s="109">
        <f t="shared" si="10"/>
        <v>0.90158545772090404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1150</v>
      </c>
      <c r="G27" s="120">
        <f t="shared" si="11"/>
        <v>53291.000000000007</v>
      </c>
      <c r="H27" s="121">
        <v>2</v>
      </c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1622.7361115169213</v>
      </c>
      <c r="N27" s="105">
        <f t="shared" si="5"/>
        <v>77.273148167472442</v>
      </c>
      <c r="O27" s="107">
        <f t="shared" si="6"/>
        <v>0</v>
      </c>
      <c r="P27" s="108">
        <f t="shared" si="7"/>
        <v>-8.4411375468132661</v>
      </c>
      <c r="Q27" s="109">
        <f t="shared" si="8"/>
        <v>0.90152006195384526</v>
      </c>
      <c r="R27" s="303"/>
      <c r="S27" s="46">
        <v>0.45069444444444445</v>
      </c>
      <c r="T27" s="119">
        <v>0.48021990740740739</v>
      </c>
      <c r="U27" s="110">
        <v>5</v>
      </c>
      <c r="V27" s="111">
        <v>42.52077679808292</v>
      </c>
      <c r="W27" s="112">
        <v>0.48021990740740739</v>
      </c>
      <c r="X27" s="115">
        <v>0.51875000000000004</v>
      </c>
      <c r="Y27" s="12"/>
      <c r="Z27" s="197"/>
      <c r="AA27" s="294"/>
      <c r="AB27" s="295"/>
      <c r="AC27" s="12">
        <v>0</v>
      </c>
      <c r="AD27" s="197"/>
      <c r="AE27" s="116">
        <f t="shared" si="9"/>
        <v>-177.26388848307874</v>
      </c>
      <c r="AF27" s="109">
        <f t="shared" si="10"/>
        <v>0.90152006195384515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2369</v>
      </c>
      <c r="G28" s="120">
        <f t="shared" si="11"/>
        <v>70998.929999999993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0.51875000000000004</v>
      </c>
      <c r="T28" s="119">
        <v>0.55631944444444448</v>
      </c>
      <c r="U28" s="110">
        <v>55.483333333333427</v>
      </c>
      <c r="V28" s="111">
        <v>54.114873521982652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 t="s">
        <v>171</v>
      </c>
      <c r="C29" s="292" t="s">
        <v>226</v>
      </c>
      <c r="D29" s="293"/>
      <c r="E29" s="100">
        <v>46.34</v>
      </c>
      <c r="F29" s="110">
        <v>1751</v>
      </c>
      <c r="G29" s="120">
        <f t="shared" si="11"/>
        <v>81141.340000000011</v>
      </c>
      <c r="H29" s="61"/>
      <c r="I29" s="117">
        <v>21</v>
      </c>
      <c r="J29" s="104">
        <v>1800</v>
      </c>
      <c r="K29" s="105">
        <f t="shared" si="1"/>
        <v>85.714285714285708</v>
      </c>
      <c r="L29" s="106">
        <v>21</v>
      </c>
      <c r="M29" s="104">
        <f t="shared" si="12"/>
        <v>1622.7361115169213</v>
      </c>
      <c r="N29" s="105">
        <f t="shared" si="5"/>
        <v>77.273148167472442</v>
      </c>
      <c r="O29" s="122">
        <f t="shared" si="6"/>
        <v>0</v>
      </c>
      <c r="P29" s="123">
        <f t="shared" si="7"/>
        <v>-8.4411375468132661</v>
      </c>
      <c r="Q29" s="124">
        <f t="shared" si="8"/>
        <v>0.90152006195384526</v>
      </c>
      <c r="R29" s="303"/>
      <c r="S29" s="46">
        <v>0.56041666666666667</v>
      </c>
      <c r="T29" s="119">
        <v>0.60537037037037034</v>
      </c>
      <c r="U29" s="110">
        <v>5.8999999999999631</v>
      </c>
      <c r="V29" s="111">
        <v>64.742504498646255</v>
      </c>
      <c r="W29" s="112"/>
      <c r="X29" s="115"/>
      <c r="Y29" s="12"/>
      <c r="Z29" s="197"/>
      <c r="AA29" s="294"/>
      <c r="AB29" s="295"/>
      <c r="AC29" s="12">
        <v>1</v>
      </c>
      <c r="AD29" s="197"/>
      <c r="AE29" s="116">
        <f t="shared" si="9"/>
        <v>-177.26388848307874</v>
      </c>
      <c r="AF29" s="109">
        <f t="shared" si="10"/>
        <v>0.90152006195384515</v>
      </c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18.25</v>
      </c>
      <c r="J38" s="136">
        <f t="shared" si="13"/>
        <v>2061.25</v>
      </c>
      <c r="K38" s="137">
        <f t="shared" ref="K38" si="14">J38/I38</f>
        <v>112.94520547945206</v>
      </c>
      <c r="L38" s="135">
        <f t="shared" ref="L38:M38" si="15">AVERAGE(L22:L37)</f>
        <v>18.375</v>
      </c>
      <c r="M38" s="136">
        <f t="shared" si="15"/>
        <v>1873.3067587343178</v>
      </c>
      <c r="N38" s="137">
        <f t="shared" ref="N38:N45" si="16">M38/L38</f>
        <v>101.94866714200369</v>
      </c>
      <c r="O38" s="138">
        <f t="shared" ref="O38:O45" si="17">L38-I38</f>
        <v>0.125</v>
      </c>
      <c r="P38" s="139">
        <f t="shared" ref="P38:P45" si="18">N38-K38</f>
        <v>-10.996538337448371</v>
      </c>
      <c r="Q38" s="140">
        <f t="shared" ref="Q38:Q45" si="19">N38/K38</f>
        <v>0.90263829003835883</v>
      </c>
      <c r="R38" s="304"/>
      <c r="S38" s="141">
        <v>0.16666666666666666</v>
      </c>
      <c r="T38" s="142">
        <v>0.60537037037037034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-187.94324126568222</v>
      </c>
      <c r="AF38" s="140">
        <f t="shared" ref="AF38:AF45" si="21">M38/J38</f>
        <v>0.90882074407971758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3267</v>
      </c>
      <c r="G39" s="147">
        <f t="shared" ref="G39:G45" si="22">E39*F39</f>
        <v>175633.91999999998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1799.3908805090875</v>
      </c>
      <c r="N39" s="151">
        <f t="shared" si="16"/>
        <v>89.969544025454383</v>
      </c>
      <c r="O39" s="153">
        <f t="shared" si="17"/>
        <v>0</v>
      </c>
      <c r="P39" s="154">
        <f t="shared" si="18"/>
        <v>-10.030455974545617</v>
      </c>
      <c r="Q39" s="155">
        <f t="shared" si="19"/>
        <v>0.89969544025454384</v>
      </c>
      <c r="R39" s="302">
        <f>Q55</f>
        <v>0.90015376864834273</v>
      </c>
      <c r="S39" s="156">
        <v>0.16666666666666666</v>
      </c>
      <c r="T39" s="157">
        <v>0.24231481481481482</v>
      </c>
      <c r="U39" s="158"/>
      <c r="V39" s="159">
        <v>108.93686420403643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-200.60911949091246</v>
      </c>
      <c r="AF39" s="155">
        <f t="shared" si="21"/>
        <v>0.89969544025454373</v>
      </c>
      <c r="AG39" s="307">
        <f>AF55</f>
        <v>0.90015376864834273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2317</v>
      </c>
      <c r="G40" s="102">
        <f t="shared" si="22"/>
        <v>165781.35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03"/>
      <c r="S40" s="46">
        <v>0.24513888888888885</v>
      </c>
      <c r="T40" s="47">
        <v>0.29877314814814809</v>
      </c>
      <c r="U40" s="110">
        <v>5</v>
      </c>
      <c r="V40" s="111">
        <v>77.244747788627066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1899</v>
      </c>
      <c r="G41" s="102">
        <f t="shared" si="22"/>
        <v>121384.08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1801.2841751572373</v>
      </c>
      <c r="N41" s="105">
        <f t="shared" si="16"/>
        <v>75.053507298218221</v>
      </c>
      <c r="O41" s="107">
        <f t="shared" si="17"/>
        <v>0</v>
      </c>
      <c r="P41" s="108">
        <f t="shared" si="18"/>
        <v>-8.2798260351151072</v>
      </c>
      <c r="Q41" s="109">
        <f t="shared" si="19"/>
        <v>0.90064208757861874</v>
      </c>
      <c r="R41" s="303"/>
      <c r="S41" s="46">
        <v>0.3027777777777777</v>
      </c>
      <c r="T41" s="47">
        <v>0.3467013888888888</v>
      </c>
      <c r="U41" s="110">
        <v>5.7666666666666355</v>
      </c>
      <c r="V41" s="111">
        <v>63.254872035976206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-198.71582484276269</v>
      </c>
      <c r="AF41" s="109">
        <f t="shared" si="21"/>
        <v>0.90064208757861863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1062</v>
      </c>
      <c r="G42" s="102">
        <f t="shared" si="22"/>
        <v>62307.54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1800.6615804078917</v>
      </c>
      <c r="N42" s="105">
        <f t="shared" si="16"/>
        <v>78.289633930777896</v>
      </c>
      <c r="O42" s="107">
        <f t="shared" si="17"/>
        <v>0</v>
      </c>
      <c r="P42" s="108">
        <f t="shared" si="18"/>
        <v>-8.6668878083525414</v>
      </c>
      <c r="Q42" s="109">
        <f t="shared" si="19"/>
        <v>0.9003307902039458</v>
      </c>
      <c r="R42" s="303"/>
      <c r="S42" s="46">
        <v>0.34999999999999992</v>
      </c>
      <c r="T42" s="47">
        <v>0.37457175925925917</v>
      </c>
      <c r="U42" s="110">
        <v>4.7500000000000231</v>
      </c>
      <c r="V42" s="111">
        <v>35.386993699041405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-199.33841959210827</v>
      </c>
      <c r="AF42" s="109">
        <f t="shared" si="21"/>
        <v>0.90033079020394591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3077</v>
      </c>
      <c r="G43" s="102">
        <f t="shared" si="22"/>
        <v>183204.58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03"/>
      <c r="S43" s="46">
        <v>0.37777777777777771</v>
      </c>
      <c r="T43" s="47">
        <v>0.44900462962962956</v>
      </c>
      <c r="U43" s="110">
        <v>4.6166666666666956</v>
      </c>
      <c r="V43" s="111">
        <v>102.57951054431827</v>
      </c>
      <c r="W43" s="112">
        <v>0.44900462962962956</v>
      </c>
      <c r="X43" s="115">
        <v>0.48749999999999993</v>
      </c>
      <c r="Y43" s="12"/>
      <c r="Z43" s="197"/>
      <c r="AA43" s="294"/>
      <c r="AB43" s="295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3250</v>
      </c>
      <c r="G44" s="120">
        <f t="shared" si="22"/>
        <v>198542.5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03"/>
      <c r="S44" s="46">
        <v>0.48749999999999993</v>
      </c>
      <c r="T44" s="119">
        <v>0.56269675925925922</v>
      </c>
      <c r="U44" s="110">
        <v>55.433333333333337</v>
      </c>
      <c r="V44" s="111">
        <v>108.2944732595429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-199.35409323562476</v>
      </c>
      <c r="AF44" s="109">
        <f t="shared" si="21"/>
        <v>0.9003229533821876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2810</v>
      </c>
      <c r="G45" s="120">
        <f t="shared" si="22"/>
        <v>164862.70000000001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1800.6615804078915</v>
      </c>
      <c r="N45" s="105">
        <f t="shared" si="16"/>
        <v>78.289633930777896</v>
      </c>
      <c r="O45" s="122">
        <f t="shared" si="17"/>
        <v>0</v>
      </c>
      <c r="P45" s="123">
        <f t="shared" si="18"/>
        <v>-8.6668878083525414</v>
      </c>
      <c r="Q45" s="124">
        <f t="shared" si="19"/>
        <v>0.9003307902039458</v>
      </c>
      <c r="R45" s="303"/>
      <c r="S45" s="118">
        <v>0.5659722222222221</v>
      </c>
      <c r="T45" s="119">
        <v>0.6309837962962962</v>
      </c>
      <c r="U45" s="110">
        <v>4.7166666666665513</v>
      </c>
      <c r="V45" s="111">
        <v>93.632252631173586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-199.33841959210849</v>
      </c>
      <c r="AF45" s="109">
        <f t="shared" si="21"/>
        <v>0.9003307902039458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1800.3075372966855</v>
      </c>
      <c r="N55" s="137">
        <f t="shared" ref="N55:N63" si="27">M55/L55</f>
        <v>81.304211361785804</v>
      </c>
      <c r="O55" s="138">
        <f t="shared" ref="O55:O63" si="28">L55-I55</f>
        <v>0</v>
      </c>
      <c r="P55" s="139">
        <f t="shared" ref="P55:P63" si="29">N55-K55</f>
        <v>-9.0183692833754918</v>
      </c>
      <c r="Q55" s="140">
        <f t="shared" ref="Q55:Q63" si="30">N55/K55</f>
        <v>0.90015376864834273</v>
      </c>
      <c r="R55" s="304"/>
      <c r="S55" s="141">
        <v>0.16666666666666666</v>
      </c>
      <c r="T55" s="142">
        <v>0.6309837962962962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12</v>
      </c>
      <c r="AD55" s="190">
        <f>SUM(AD39:AD54)</f>
        <v>0</v>
      </c>
      <c r="AE55" s="167">
        <f t="shared" ref="AE55:AE63" si="31">M55-J55</f>
        <v>-199.6924627033145</v>
      </c>
      <c r="AF55" s="140">
        <f t="shared" ref="AF55:AF63" si="32">M55/J55</f>
        <v>0.90015376864834273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2438</v>
      </c>
      <c r="G56" s="147">
        <f t="shared" ref="G56:G63" si="33">E56*F56</f>
        <v>70360.679999999993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3191.477942324002</v>
      </c>
      <c r="N56" s="151">
        <f t="shared" si="27"/>
        <v>167.97252328021062</v>
      </c>
      <c r="O56" s="153">
        <f t="shared" si="28"/>
        <v>0</v>
      </c>
      <c r="P56" s="154">
        <f t="shared" si="29"/>
        <v>-21.501160930315706</v>
      </c>
      <c r="Q56" s="155">
        <f t="shared" si="30"/>
        <v>0.88652165064555599</v>
      </c>
      <c r="R56" s="302">
        <f>Q72</f>
        <v>0.9020498743249552</v>
      </c>
      <c r="S56" s="156">
        <v>0.16666666666666666</v>
      </c>
      <c r="T56" s="157">
        <v>0.19849537037037035</v>
      </c>
      <c r="U56" s="158"/>
      <c r="V56" s="159">
        <v>45.834563999361492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-408.52205767599798</v>
      </c>
      <c r="AF56" s="155">
        <f t="shared" si="32"/>
        <v>0.8865216506455561</v>
      </c>
      <c r="AG56" s="307">
        <f>AF72</f>
        <v>0.90204987432495509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3325</v>
      </c>
      <c r="G57" s="102">
        <f t="shared" si="33"/>
        <v>119334.25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3192.2077585405868</v>
      </c>
      <c r="N57" s="105">
        <f t="shared" si="27"/>
        <v>168.0109346600309</v>
      </c>
      <c r="O57" s="107">
        <f t="shared" si="28"/>
        <v>0</v>
      </c>
      <c r="P57" s="108">
        <f t="shared" si="29"/>
        <v>-21.462749550495431</v>
      </c>
      <c r="Q57" s="109">
        <f t="shared" si="30"/>
        <v>0.88672437737238519</v>
      </c>
      <c r="R57" s="303"/>
      <c r="S57" s="46">
        <v>0.20208333333333334</v>
      </c>
      <c r="T57" s="47">
        <v>0.24547453703703703</v>
      </c>
      <c r="U57" s="110">
        <v>5.1666666666667016</v>
      </c>
      <c r="V57" s="111">
        <v>62.49593231087421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-407.79224145941316</v>
      </c>
      <c r="AF57" s="109">
        <f t="shared" si="32"/>
        <v>0.88672437737238519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1792</v>
      </c>
      <c r="G58" s="102">
        <f t="shared" si="33"/>
        <v>78776.320000000007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3267.6283112263391</v>
      </c>
      <c r="N58" s="105">
        <f t="shared" si="27"/>
        <v>136.1511796344308</v>
      </c>
      <c r="O58" s="107">
        <f t="shared" si="28"/>
        <v>0</v>
      </c>
      <c r="P58" s="108">
        <f t="shared" si="29"/>
        <v>-13.848820365569196</v>
      </c>
      <c r="Q58" s="109">
        <f t="shared" si="30"/>
        <v>0.90767453089620531</v>
      </c>
      <c r="R58" s="303"/>
      <c r="S58" s="46">
        <v>0.24861111111111112</v>
      </c>
      <c r="T58" s="47">
        <v>0.27145833333333336</v>
      </c>
      <c r="U58" s="110">
        <v>4.5166666666666799</v>
      </c>
      <c r="V58" s="111">
        <v>32.904599225867216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-332.37168877366094</v>
      </c>
      <c r="AF58" s="109">
        <f t="shared" si="32"/>
        <v>0.90767453089620531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1485</v>
      </c>
      <c r="G59" s="102">
        <f t="shared" si="33"/>
        <v>69691.05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3267.3842866123496</v>
      </c>
      <c r="N59" s="105">
        <f t="shared" si="27"/>
        <v>136.14101194218122</v>
      </c>
      <c r="O59" s="107">
        <f t="shared" si="28"/>
        <v>0</v>
      </c>
      <c r="P59" s="108">
        <f t="shared" si="29"/>
        <v>-13.858988057818777</v>
      </c>
      <c r="Q59" s="109">
        <f t="shared" si="30"/>
        <v>0.90760674628120819</v>
      </c>
      <c r="R59" s="303"/>
      <c r="S59" s="46">
        <v>0.27499999999999997</v>
      </c>
      <c r="T59" s="47">
        <v>0.29393518518518513</v>
      </c>
      <c r="U59" s="110">
        <v>5.0999999999999179</v>
      </c>
      <c r="V59" s="111">
        <v>27.269519647589298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-332.61571338765043</v>
      </c>
      <c r="AF59" s="199">
        <f t="shared" si="32"/>
        <v>0.90760674628120819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3914</v>
      </c>
      <c r="G60" s="102">
        <f t="shared" si="33"/>
        <v>143761.22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3262.6167104351825</v>
      </c>
      <c r="N60" s="105">
        <f t="shared" si="27"/>
        <v>163.13083552175914</v>
      </c>
      <c r="O60" s="107">
        <f t="shared" si="28"/>
        <v>0</v>
      </c>
      <c r="P60" s="108">
        <f t="shared" si="29"/>
        <v>-16.869164478240862</v>
      </c>
      <c r="Q60" s="109">
        <f t="shared" si="30"/>
        <v>0.90628241956532851</v>
      </c>
      <c r="R60" s="303"/>
      <c r="S60" s="46">
        <v>0.29722222222222217</v>
      </c>
      <c r="T60" s="47">
        <v>0.34719907407407402</v>
      </c>
      <c r="U60" s="110">
        <v>4.7333333333333272</v>
      </c>
      <c r="V60" s="111">
        <v>71.979034266846497</v>
      </c>
      <c r="W60" s="112"/>
      <c r="X60" s="115"/>
      <c r="Y60" s="12"/>
      <c r="Z60" s="197"/>
      <c r="AA60" s="294"/>
      <c r="AB60" s="295"/>
      <c r="AC60" s="12">
        <v>2</v>
      </c>
      <c r="AD60" s="197"/>
      <c r="AE60" s="198">
        <f t="shared" si="31"/>
        <v>-337.38328956481746</v>
      </c>
      <c r="AF60" s="199">
        <f t="shared" si="32"/>
        <v>0.90628241956532851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3129</v>
      </c>
      <c r="G61" s="120">
        <f t="shared" si="33"/>
        <v>151443.6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3262.2652091536047</v>
      </c>
      <c r="N61" s="105">
        <f t="shared" si="27"/>
        <v>148.28478223425475</v>
      </c>
      <c r="O61" s="107">
        <f t="shared" si="28"/>
        <v>0</v>
      </c>
      <c r="P61" s="108">
        <f t="shared" si="29"/>
        <v>-15.351581402108877</v>
      </c>
      <c r="Q61" s="109">
        <f t="shared" si="30"/>
        <v>0.90618478032044569</v>
      </c>
      <c r="R61" s="303"/>
      <c r="S61" s="46">
        <v>0.35069444444444436</v>
      </c>
      <c r="T61" s="119">
        <v>0.39064814814814808</v>
      </c>
      <c r="U61" s="110">
        <v>5.0333333333332941</v>
      </c>
      <c r="V61" s="111">
        <v>57.548969186569956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-337.7347908463953</v>
      </c>
      <c r="AF61" s="199">
        <f t="shared" si="32"/>
        <v>0.9061847803204458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5959</v>
      </c>
      <c r="G62" s="120">
        <f t="shared" si="33"/>
        <v>229302.31999999998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3267.2441222106399</v>
      </c>
      <c r="N62" s="105">
        <f t="shared" si="27"/>
        <v>163.36220611053199</v>
      </c>
      <c r="O62" s="122">
        <f t="shared" si="28"/>
        <v>0</v>
      </c>
      <c r="P62" s="123">
        <f t="shared" si="29"/>
        <v>-16.637793889468014</v>
      </c>
      <c r="Q62" s="124">
        <f t="shared" si="30"/>
        <v>0.90756781172517775</v>
      </c>
      <c r="R62" s="303"/>
      <c r="S62" s="46">
        <v>0.39374999999999993</v>
      </c>
      <c r="T62" s="119">
        <v>0.46973379629629625</v>
      </c>
      <c r="U62" s="110">
        <v>5</v>
      </c>
      <c r="V62" s="111">
        <v>109.431675940421</v>
      </c>
      <c r="W62" s="112">
        <v>0.46973379629629625</v>
      </c>
      <c r="X62" s="115">
        <v>0.50833333333333319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-332.75587778936006</v>
      </c>
      <c r="AF62" s="199">
        <f t="shared" si="32"/>
        <v>0.90756781172517775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7063</v>
      </c>
      <c r="G63" s="120">
        <f t="shared" si="33"/>
        <v>266981.39999999997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3268.2120400560029</v>
      </c>
      <c r="N63" s="105">
        <f t="shared" si="27"/>
        <v>155.62914476457158</v>
      </c>
      <c r="O63" s="122">
        <f t="shared" si="28"/>
        <v>0</v>
      </c>
      <c r="P63" s="123">
        <f t="shared" si="29"/>
        <v>-15.799426663999839</v>
      </c>
      <c r="Q63" s="124">
        <f t="shared" si="30"/>
        <v>0.90783667779333432</v>
      </c>
      <c r="R63" s="303"/>
      <c r="S63" s="46">
        <v>0.50833333333333319</v>
      </c>
      <c r="T63" s="119">
        <v>0.59837962962962954</v>
      </c>
      <c r="U63" s="110">
        <v>55.583333333333201</v>
      </c>
      <c r="V63" s="111">
        <v>129.66722930031744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-331.78795994399707</v>
      </c>
      <c r="AF63" s="199">
        <f t="shared" si="32"/>
        <v>0.9078366777933341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3247.3795475698385</v>
      </c>
      <c r="N72" s="137">
        <f>M72/L72</f>
        <v>153.72210876070241</v>
      </c>
      <c r="O72" s="138">
        <f>L72-I72</f>
        <v>0</v>
      </c>
      <c r="P72" s="139">
        <f>N72-K72</f>
        <v>-16.69209242272953</v>
      </c>
      <c r="Q72" s="140">
        <f>N72/K72</f>
        <v>0.9020498743249552</v>
      </c>
      <c r="R72" s="304"/>
      <c r="S72" s="141">
        <v>0.16666666666666666</v>
      </c>
      <c r="T72" s="142">
        <v>0.59837962962962954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12</v>
      </c>
      <c r="AD72" s="190">
        <f>SUM(AD56:AD71)</f>
        <v>0</v>
      </c>
      <c r="AE72" s="167">
        <f>M72-J72</f>
        <v>-352.62045243016155</v>
      </c>
      <c r="AF72" s="140">
        <f>M72/J72</f>
        <v>0.90204987432495509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2689</v>
      </c>
      <c r="G73" s="120">
        <f t="shared" ref="G73:G75" si="39">E73*F73</f>
        <v>63325.950000000004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2259.0793326791177</v>
      </c>
      <c r="N73" s="105">
        <f>M73/L73</f>
        <v>376.51322211318626</v>
      </c>
      <c r="O73" s="107">
        <f>L73-I73</f>
        <v>0</v>
      </c>
      <c r="P73" s="108">
        <f>N73-K73</f>
        <v>-40.153444553480426</v>
      </c>
      <c r="Q73" s="109">
        <f>N73/K73</f>
        <v>0.90363173307164701</v>
      </c>
      <c r="R73" s="302">
        <f>Q89</f>
        <v>0.85163656964471712</v>
      </c>
      <c r="S73" s="46">
        <v>0.34444444444444439</v>
      </c>
      <c r="T73" s="119">
        <v>0.39403935185185179</v>
      </c>
      <c r="U73" s="110">
        <v>5</v>
      </c>
      <c r="V73" s="111">
        <v>71.418474626414067</v>
      </c>
      <c r="W73" s="112"/>
      <c r="X73" s="161"/>
      <c r="Y73" s="12"/>
      <c r="Z73" s="197"/>
      <c r="AA73" s="305"/>
      <c r="AB73" s="306"/>
      <c r="AC73" s="12">
        <v>1</v>
      </c>
      <c r="AD73" s="197"/>
      <c r="AE73" s="114">
        <f>M73-J73</f>
        <v>-240.92066732088233</v>
      </c>
      <c r="AF73" s="155">
        <f>M73/J73</f>
        <v>0.90363173307164701</v>
      </c>
      <c r="AG73" s="307">
        <f>AF89</f>
        <v>0.90486385524751212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910</v>
      </c>
      <c r="G74" s="120">
        <f t="shared" si="39"/>
        <v>24615.5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2961.9691775921865</v>
      </c>
      <c r="N74" s="105">
        <f>M74/L74</f>
        <v>493.66152959869777</v>
      </c>
      <c r="O74" s="122">
        <f>L74-I74</f>
        <v>1</v>
      </c>
      <c r="P74" s="123">
        <f>N74-K74</f>
        <v>-160.93847040130225</v>
      </c>
      <c r="Q74" s="124">
        <f>N74/K74</f>
        <v>0.75414226947555418</v>
      </c>
      <c r="R74" s="303"/>
      <c r="S74" s="46">
        <v>0.39791666666666659</v>
      </c>
      <c r="T74" s="119">
        <v>0.4107175925925925</v>
      </c>
      <c r="U74" s="110">
        <v>5.5833333333333002</v>
      </c>
      <c r="V74" s="111">
        <v>18.433682704417901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-311.0308224078135</v>
      </c>
      <c r="AF74" s="109">
        <f>M74/J74</f>
        <v>0.90497072337066498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1286</v>
      </c>
      <c r="G75" s="120">
        <f t="shared" si="39"/>
        <v>34786.300000000003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03"/>
      <c r="S75" s="46">
        <v>0.41388888888888881</v>
      </c>
      <c r="T75" s="119">
        <v>0.43195601851851845</v>
      </c>
      <c r="U75" s="110">
        <v>4.5666666666666877</v>
      </c>
      <c r="V75" s="111">
        <v>26.029315691628625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2728.4661448563315</v>
      </c>
      <c r="N89" s="137">
        <f>M89/L89</f>
        <v>481.49402556288203</v>
      </c>
      <c r="O89" s="138">
        <f>L89-I89</f>
        <v>0.33333333333333393</v>
      </c>
      <c r="P89" s="139">
        <f>N89-K89</f>
        <v>-83.880974437118084</v>
      </c>
      <c r="Q89" s="140">
        <f>N89/K89</f>
        <v>0.85163656964471712</v>
      </c>
      <c r="R89" s="304"/>
      <c r="S89" s="141">
        <v>0.16666666666666666</v>
      </c>
      <c r="T89" s="142">
        <v>0.43195601851851845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1</v>
      </c>
      <c r="AD89" s="190">
        <f>SUM(AD73:AD88)</f>
        <v>0</v>
      </c>
      <c r="AE89" s="167">
        <f>M89-J89</f>
        <v>-286.86718847700195</v>
      </c>
      <c r="AF89" s="140">
        <f>M89/J89</f>
        <v>0.90486385524751212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2484</v>
      </c>
      <c r="G90" s="147">
        <f t="shared" ref="G90:G91" si="43">E90*F90</f>
        <v>38526.839999999997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3251.8800000000019</v>
      </c>
      <c r="N90" s="151">
        <f>M90/L90</f>
        <v>541.98000000000036</v>
      </c>
      <c r="O90" s="153">
        <f>L90-I90</f>
        <v>0</v>
      </c>
      <c r="P90" s="154">
        <f>N90-K90</f>
        <v>-58.019999999999641</v>
      </c>
      <c r="Q90" s="155">
        <f>N90/K90</f>
        <v>0.90330000000000055</v>
      </c>
      <c r="R90" s="302">
        <f>Q106</f>
        <v>0.90302324647550358</v>
      </c>
      <c r="S90" s="156">
        <v>0.25</v>
      </c>
      <c r="T90" s="157">
        <v>0.28181712962962963</v>
      </c>
      <c r="U90" s="158"/>
      <c r="V90" s="159">
        <v>45.831949518432381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-348.11999999999807</v>
      </c>
      <c r="AF90" s="155">
        <f>M90/J90</f>
        <v>0.90330000000000055</v>
      </c>
      <c r="AG90" s="307">
        <f>AF106</f>
        <v>0.90302324647550347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2606</v>
      </c>
      <c r="G91" s="102">
        <f t="shared" si="43"/>
        <v>39116.06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3249.8873746236231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0.28472222222222221</v>
      </c>
      <c r="T91" s="47">
        <v>0.31812499999999999</v>
      </c>
      <c r="U91" s="110">
        <v>5</v>
      </c>
      <c r="V91" s="111">
        <v>48.112436517314201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-350.11262537637685</v>
      </c>
      <c r="AF91" s="109">
        <f>M91/J91</f>
        <v>0.9027464929510064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04"/>
      <c r="S106" s="141">
        <v>0.25</v>
      </c>
      <c r="T106" s="142">
        <v>0.31812499999999999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1587</v>
      </c>
      <c r="G107" s="147">
        <f t="shared" ref="G107:G109" si="47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1800.6</v>
      </c>
      <c r="N107" s="151">
        <f>M107/L107</f>
        <v>105.91764705882352</v>
      </c>
      <c r="O107" s="153">
        <f>L107-I107</f>
        <v>-1</v>
      </c>
      <c r="P107" s="154">
        <f>N107-K107</f>
        <v>-5.1934640522875952</v>
      </c>
      <c r="Q107" s="155">
        <f>N107/K107</f>
        <v>0.9532588235294116</v>
      </c>
      <c r="R107" s="302">
        <f>Q123</f>
        <v>0.94835476190476187</v>
      </c>
      <c r="S107" s="156">
        <v>0.70833333333333337</v>
      </c>
      <c r="T107" s="157">
        <v>0.74504629629629637</v>
      </c>
      <c r="U107" s="158"/>
      <c r="V107" s="159">
        <v>52.88237254248584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-199.40000000000009</v>
      </c>
      <c r="AF107" s="155">
        <f>M107/J107</f>
        <v>0.90029999999999999</v>
      </c>
      <c r="AG107" s="307">
        <f>AF123</f>
        <v>0.90013333333333334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1352</v>
      </c>
      <c r="G108" s="102">
        <f t="shared" si="47"/>
        <v>68505.84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1800.2000000000003</v>
      </c>
      <c r="N108" s="105">
        <f>M108/L108</f>
        <v>94.747368421052641</v>
      </c>
      <c r="O108" s="107">
        <f>L108-I108</f>
        <v>-1</v>
      </c>
      <c r="P108" s="108">
        <f>N108-K108</f>
        <v>-5.2526315789473585</v>
      </c>
      <c r="Q108" s="109">
        <f>N108/K108</f>
        <v>0.94747368421052647</v>
      </c>
      <c r="R108" s="303"/>
      <c r="S108" s="46">
        <v>0.74861111111111112</v>
      </c>
      <c r="T108" s="47">
        <v>0.77989583333333334</v>
      </c>
      <c r="U108" s="110">
        <v>5.1333333333332298</v>
      </c>
      <c r="V108" s="111">
        <v>45.061659815576043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-199.79999999999973</v>
      </c>
      <c r="AF108" s="109">
        <f>M108/J108</f>
        <v>0.90010000000000012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1713</v>
      </c>
      <c r="G109" s="102">
        <f t="shared" si="47"/>
        <v>98154.9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03"/>
      <c r="S109" s="46">
        <v>0.78402777777777777</v>
      </c>
      <c r="T109" s="47">
        <v>0.82368055555555553</v>
      </c>
      <c r="U109" s="110">
        <v>5.9499999999999709</v>
      </c>
      <c r="V109" s="111">
        <v>57.1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</v>
      </c>
      <c r="AF109" s="109">
        <f>M109/J109</f>
        <v>0.9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1800.2666666666667</v>
      </c>
      <c r="N123" s="137">
        <f>M123/L123</f>
        <v>96.442857142857136</v>
      </c>
      <c r="O123" s="138">
        <f>L123-I123</f>
        <v>-1</v>
      </c>
      <c r="P123" s="139">
        <f>N123-K123</f>
        <v>-5.2520581113801512</v>
      </c>
      <c r="Q123" s="140">
        <f>N123/K123</f>
        <v>0.94835476190476187</v>
      </c>
      <c r="R123" s="304"/>
      <c r="S123" s="141">
        <v>0.70833333333333337</v>
      </c>
      <c r="T123" s="142">
        <v>0.82368055555555553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-199.73333333333335</v>
      </c>
      <c r="AF123" s="140">
        <f>M123/J123</f>
        <v>0.90013333333333334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1846</v>
      </c>
      <c r="G124" s="147">
        <f t="shared" ref="G124:G126" si="55">E124*F124</f>
        <v>87869.6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1801.4262087244708</v>
      </c>
      <c r="N124" s="151">
        <f>M124/L124</f>
        <v>78.322878640194389</v>
      </c>
      <c r="O124" s="153">
        <f>L124-I124</f>
        <v>0</v>
      </c>
      <c r="P124" s="154">
        <f>N124-K124</f>
        <v>-8.633643098936048</v>
      </c>
      <c r="Q124" s="155">
        <f>N124/K124</f>
        <v>0.90071310436223551</v>
      </c>
      <c r="R124" s="302">
        <f>Q140</f>
        <v>0.90033844383509098</v>
      </c>
      <c r="S124" s="156">
        <v>0.70833333333333337</v>
      </c>
      <c r="T124" s="157">
        <v>0.75103009259259268</v>
      </c>
      <c r="U124" s="158"/>
      <c r="V124" s="159">
        <v>61.484616724004155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-198.57379127552917</v>
      </c>
      <c r="AF124" s="155">
        <f>M124/J124</f>
        <v>0.90071310436223539</v>
      </c>
      <c r="AG124" s="374">
        <f>AF140</f>
        <v>0.90033844383509098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1589</v>
      </c>
      <c r="G125" s="102">
        <f t="shared" si="55"/>
        <v>90366.43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1799.574096006857</v>
      </c>
      <c r="N125" s="105">
        <f>M125/L125</f>
        <v>78.242352000298126</v>
      </c>
      <c r="O125" s="107">
        <f>L125-I125</f>
        <v>0</v>
      </c>
      <c r="P125" s="108">
        <f>N125-K125</f>
        <v>-8.7141697388323109</v>
      </c>
      <c r="Q125" s="109">
        <f>N125/K125</f>
        <v>0.89978704800342846</v>
      </c>
      <c r="R125" s="303"/>
      <c r="S125" s="46">
        <v>0.75416666666666665</v>
      </c>
      <c r="T125" s="47">
        <v>0.79094907407407411</v>
      </c>
      <c r="U125" s="110">
        <v>4.5166666666665201</v>
      </c>
      <c r="V125" s="111">
        <v>52.979202252107058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-200.42590399314304</v>
      </c>
      <c r="AF125" s="109">
        <f>M125/J125</f>
        <v>0.89978704800342846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2193</v>
      </c>
      <c r="G126" s="102">
        <f t="shared" si="55"/>
        <v>124540.47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1801.0303582792189</v>
      </c>
      <c r="N126" s="105">
        <f>M126/L126</f>
        <v>78.305667751270391</v>
      </c>
      <c r="O126" s="107">
        <f>L126-I126</f>
        <v>0</v>
      </c>
      <c r="P126" s="108">
        <f>N126-K126</f>
        <v>-8.6508539878600459</v>
      </c>
      <c r="Q126" s="109">
        <f>N126/K126</f>
        <v>0.90051517913960943</v>
      </c>
      <c r="R126" s="303"/>
      <c r="S126" s="46">
        <v>0.7944444444444444</v>
      </c>
      <c r="T126" s="47">
        <v>0.84517361111111111</v>
      </c>
      <c r="U126" s="110">
        <v>5.0333333333332142</v>
      </c>
      <c r="V126" s="111">
        <v>73.05817994412773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-198.96964172078106</v>
      </c>
      <c r="AF126" s="109">
        <f>M126/J126</f>
        <v>0.90051517913960943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1800.6768876701819</v>
      </c>
      <c r="N140" s="137">
        <f>M140/L140</f>
        <v>78.29029946392096</v>
      </c>
      <c r="O140" s="138">
        <f>L140-I140</f>
        <v>0</v>
      </c>
      <c r="P140" s="139">
        <f>N140-K140</f>
        <v>-8.6662222752094777</v>
      </c>
      <c r="Q140" s="140">
        <f>N140/K140</f>
        <v>0.90033844383509098</v>
      </c>
      <c r="R140" s="304"/>
      <c r="S140" s="141">
        <v>0.70833333333333337</v>
      </c>
      <c r="T140" s="142">
        <v>0.84517361111111111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-199.32311232981806</v>
      </c>
      <c r="AF140" s="140">
        <f>M140/J140</f>
        <v>0.90033844383509098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96524310-4410-4BD4-8377-2613A965E1E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BA7-1D03-46A9-B0C4-3906594E20F4}">
  <sheetPr>
    <tabColor theme="9" tint="0.59999389629810485"/>
  </sheetPr>
  <dimension ref="B1:AR42"/>
  <sheetViews>
    <sheetView zoomScale="70" zoomScaleNormal="70" workbookViewId="0">
      <selection activeCell="P25" sqref="P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234</v>
      </c>
      <c r="D3" s="278"/>
      <c r="E3" s="3" t="s">
        <v>2</v>
      </c>
      <c r="F3" s="279">
        <f>'0802(18度C)'!D1+'0802(4度C)'!D1</f>
        <v>216220</v>
      </c>
      <c r="G3" s="280"/>
      <c r="H3" s="3" t="s">
        <v>3</v>
      </c>
      <c r="I3" s="281">
        <f>'0802(18度C)'!F1+'0802(4度C)'!F1</f>
        <v>6878371.4600000009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495.02872598871619</v>
      </c>
      <c r="F6" s="254" t="e">
        <f>AVERAGE(#REF!,D14:K14)</f>
        <v>#REF!</v>
      </c>
      <c r="G6" s="255">
        <f>AVERAGE(D14:K14)</f>
        <v>271.33924192556066</v>
      </c>
      <c r="H6" s="256"/>
      <c r="I6" s="255">
        <f>AVERAGE(L14:O14)</f>
        <v>94.325718496683862</v>
      </c>
      <c r="J6" s="256"/>
      <c r="K6" s="255">
        <f>AVERAGE(D32:O32)</f>
        <v>734.94318181818176</v>
      </c>
      <c r="L6" s="256"/>
      <c r="M6" s="255">
        <f>AVERAGE(P32:X32)</f>
        <v>791</v>
      </c>
      <c r="N6" s="256"/>
      <c r="O6" s="244">
        <f>'0802(4度C)'!Y2</f>
        <v>0</v>
      </c>
      <c r="P6" s="244">
        <f>'0802(4度C)'!Z2</f>
        <v>0</v>
      </c>
      <c r="Q6" s="244">
        <f>'0802(4度C)'!AC2</f>
        <v>49</v>
      </c>
      <c r="R6" s="244">
        <f>'0802(4度C)'!AD2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443.89283392882203</v>
      </c>
      <c r="F7" s="250" t="e">
        <f>AVERAGE(#REF!,D15:K15)</f>
        <v>#REF!</v>
      </c>
      <c r="G7" s="251">
        <f>AVERAGE(D15:K15)</f>
        <v>240.02642075372583</v>
      </c>
      <c r="H7" s="252"/>
      <c r="I7" s="251">
        <f>AVERAGE(L15:O15)</f>
        <v>87.339145879947949</v>
      </c>
      <c r="J7" s="252"/>
      <c r="K7" s="251">
        <f>AVERAGE(D33:O33)</f>
        <v>660.20972234143426</v>
      </c>
      <c r="L7" s="252"/>
      <c r="M7" s="251">
        <f>AVERAGE(P33:X33)</f>
        <v>711.65240930329128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0.89917273315708313</v>
      </c>
      <c r="F8" s="258" t="e">
        <f>AVERAGE(D16:K16,#REF!)</f>
        <v>#REF!</v>
      </c>
      <c r="G8" s="236">
        <f>AVERAGE(D16:K16)</f>
        <v>0.89318943019567687</v>
      </c>
      <c r="H8" s="237"/>
      <c r="I8" s="236">
        <f>AVERAGE(L16:O16)</f>
        <v>0.92406477341140292</v>
      </c>
      <c r="J8" s="237"/>
      <c r="K8" s="236">
        <f>AVERAGE(D34:O34)</f>
        <v>0.89538295512118782</v>
      </c>
      <c r="L8" s="237"/>
      <c r="M8" s="236">
        <f>AVERAGE(P34:X34)</f>
        <v>0.89949144550792737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76.009013294715572</v>
      </c>
      <c r="F15" s="35">
        <v>106.04466633617159</v>
      </c>
      <c r="G15" s="35">
        <v>81.282600863238002</v>
      </c>
      <c r="H15" s="35">
        <v>153.71228234475154</v>
      </c>
      <c r="I15" s="35">
        <v>481.5360137981761</v>
      </c>
      <c r="J15" s="35">
        <v>541.57394788530212</v>
      </c>
      <c r="K15" s="36" t="s">
        <v>42</v>
      </c>
      <c r="L15" s="34" t="s">
        <v>42</v>
      </c>
      <c r="M15" s="205">
        <v>96.402485049598127</v>
      </c>
      <c r="N15" s="35">
        <v>78.275806710297772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0.90054157055695627</v>
      </c>
      <c r="F16" s="42">
        <f t="shared" si="0"/>
        <v>0.9023542064003709</v>
      </c>
      <c r="G16" s="42">
        <f t="shared" si="0"/>
        <v>0.89991450955727781</v>
      </c>
      <c r="H16" s="42">
        <f t="shared" si="0"/>
        <v>0.90199221237024352</v>
      </c>
      <c r="I16" s="42">
        <f t="shared" si="0"/>
        <v>0.85171083581370954</v>
      </c>
      <c r="J16" s="42">
        <f t="shared" si="0"/>
        <v>0.90262324647550352</v>
      </c>
      <c r="K16" s="43" t="s">
        <v>42</v>
      </c>
      <c r="L16" s="41" t="s">
        <v>42</v>
      </c>
      <c r="M16" s="44">
        <f>M15/M14</f>
        <v>0.94795776965438161</v>
      </c>
      <c r="N16" s="42">
        <f>N15/N14</f>
        <v>0.90017177716842434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0.64881944444444439</v>
      </c>
      <c r="F18" s="47">
        <v>0.57431712962962955</v>
      </c>
      <c r="G18" s="47">
        <v>0.66861111111111104</v>
      </c>
      <c r="H18" s="47">
        <v>0.60166666666666657</v>
      </c>
      <c r="I18" s="47">
        <v>0.42791666666666661</v>
      </c>
      <c r="J18" s="47">
        <v>0.3130208333333333</v>
      </c>
      <c r="K18" s="47" t="s">
        <v>42</v>
      </c>
      <c r="L18" s="46" t="s">
        <v>42</v>
      </c>
      <c r="M18" s="48">
        <v>0.84163194444444445</v>
      </c>
      <c r="N18" s="47">
        <v>0.85410879629629632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13</v>
      </c>
      <c r="F21" s="51">
        <v>6</v>
      </c>
      <c r="G21" s="51">
        <v>13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287.43517099084823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751.77759957326077</v>
      </c>
      <c r="N33" s="35">
        <v>807.50661856090676</v>
      </c>
      <c r="O33" s="35">
        <v>794.11950024072109</v>
      </c>
      <c r="P33" s="34">
        <v>438.85886039389055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646.07334903498634</v>
      </c>
      <c r="W33" s="35">
        <v>991.12849385142943</v>
      </c>
      <c r="X33" s="37">
        <v>770.54893393285874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0.87827413358314743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0.91124557524031613</v>
      </c>
      <c r="N34" s="42">
        <f>N33/N32</f>
        <v>0.89722957617878529</v>
      </c>
      <c r="O34" s="42">
        <f>O33/O32</f>
        <v>0.89478253548250264</v>
      </c>
      <c r="P34" s="41">
        <f>P33/P32</f>
        <v>0.89397175265422146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0.91112908197241671</v>
      </c>
      <c r="W34" s="42">
        <f>W33/W32</f>
        <v>0.90102590350129952</v>
      </c>
      <c r="X34" s="45">
        <f>X33/X32</f>
        <v>0.89183904390377178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0.33055555555555555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0.73472222222222228</v>
      </c>
      <c r="X35" s="49">
        <v>0.74375000000000013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0.42791666666666661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0.42572916666666666</v>
      </c>
      <c r="N36" s="47">
        <v>0.56377314814814827</v>
      </c>
      <c r="O36" s="47">
        <v>0.53605324074074079</v>
      </c>
      <c r="P36" s="46">
        <v>0.76144675925925931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0.88627314814814817</v>
      </c>
      <c r="W36" s="47">
        <v>1.1338541666666664</v>
      </c>
      <c r="X36" s="49">
        <v>1.1279398148148145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3.8571428571428572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88-CEE7-4B66-9640-ACCE773AB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115093</v>
      </c>
      <c r="E1" s="87" t="s">
        <v>3</v>
      </c>
      <c r="F1" s="88">
        <f>SUM(G5:G140)</f>
        <v>2295434.4699999993</v>
      </c>
      <c r="G1" s="89" t="s">
        <v>84</v>
      </c>
      <c r="H1" s="90">
        <f>L21+L38+L55+L72+L89+L106+L123+L140</f>
        <v>41.757142857142853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46236</v>
      </c>
      <c r="B2" s="348"/>
      <c r="C2" s="91" t="s">
        <v>40</v>
      </c>
      <c r="D2" s="92">
        <f>AVERAGE(N21,N38,N55,N72,N89,N106,N123,N140)</f>
        <v>685.93106582236271</v>
      </c>
      <c r="E2" s="92" t="s">
        <v>91</v>
      </c>
      <c r="F2" s="93">
        <f>F1/D1</f>
        <v>19.944170974776913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1842</v>
      </c>
      <c r="G5" s="147">
        <f t="shared" ref="G5:G9" si="0">E5*F5</f>
        <v>47228.880000000005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3217.9695511531859</v>
      </c>
      <c r="N5" s="151">
        <f>M5/L5</f>
        <v>321.79695511531861</v>
      </c>
      <c r="O5" s="153">
        <f>L5-I5</f>
        <v>0</v>
      </c>
      <c r="P5" s="154">
        <f>N5-K5</f>
        <v>-38.20304488468139</v>
      </c>
      <c r="Q5" s="155">
        <f>N5/K5</f>
        <v>0.89388043087588498</v>
      </c>
      <c r="R5" s="302">
        <f>Q21</f>
        <v>0.87827413358314743</v>
      </c>
      <c r="S5" s="156">
        <v>0.16666666666666666</v>
      </c>
      <c r="T5" s="157">
        <v>0.19050925925925924</v>
      </c>
      <c r="U5" s="158"/>
      <c r="V5" s="159">
        <v>34.344638208398912</v>
      </c>
      <c r="W5" s="160"/>
      <c r="X5" s="161"/>
      <c r="Y5" s="305"/>
      <c r="Z5" s="306"/>
      <c r="AA5" s="114">
        <f>M5-J5</f>
        <v>-382.03044884681412</v>
      </c>
      <c r="AB5" s="155">
        <f>M5/J5</f>
        <v>0.89388043087588498</v>
      </c>
      <c r="AC5" s="307">
        <f>AB21</f>
        <v>0.87827413358314743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2908</v>
      </c>
      <c r="G6" s="102">
        <f t="shared" si="0"/>
        <v>85844.160000000003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3156.3627399099655</v>
      </c>
      <c r="N6" s="105">
        <f>M6/L6</f>
        <v>286.94206726454235</v>
      </c>
      <c r="O6" s="107">
        <f>L6-I6</f>
        <v>0</v>
      </c>
      <c r="P6" s="108">
        <f>N6-K6</f>
        <v>-40.330660008184907</v>
      </c>
      <c r="Q6" s="109">
        <f>N6/K6</f>
        <v>0.87676742775276828</v>
      </c>
      <c r="R6" s="303"/>
      <c r="S6" s="46">
        <v>0.19374999999999998</v>
      </c>
      <c r="T6" s="47">
        <v>0.2321296296296296</v>
      </c>
      <c r="U6" s="110">
        <v>4.6666666666666634</v>
      </c>
      <c r="V6" s="111">
        <v>55.278817543314744</v>
      </c>
      <c r="W6" s="112"/>
      <c r="X6" s="115"/>
      <c r="Y6" s="294"/>
      <c r="Z6" s="295"/>
      <c r="AA6" s="116">
        <f>M6-J6</f>
        <v>-443.63726009003449</v>
      </c>
      <c r="AB6" s="109">
        <f>M6/J6</f>
        <v>0.87676742775276817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3406</v>
      </c>
      <c r="G7" s="102">
        <f t="shared" si="0"/>
        <v>101669.1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3156.2119051520071</v>
      </c>
      <c r="N7" s="105">
        <f>M7/L7</f>
        <v>286.92835501381882</v>
      </c>
      <c r="O7" s="107">
        <f>L7-I7</f>
        <v>0</v>
      </c>
      <c r="P7" s="108">
        <f>N7-K7</f>
        <v>-40.344372258908436</v>
      </c>
      <c r="Q7" s="109">
        <f>N7/K7</f>
        <v>0.87672552920889091</v>
      </c>
      <c r="R7" s="303"/>
      <c r="S7" s="46">
        <v>0.23541666666666664</v>
      </c>
      <c r="T7" s="47">
        <v>0.28037037037037033</v>
      </c>
      <c r="U7" s="110">
        <v>4.7333333333333272</v>
      </c>
      <c r="V7" s="111">
        <v>64.748504264373139</v>
      </c>
      <c r="W7" s="112"/>
      <c r="X7" s="115"/>
      <c r="Y7" s="294"/>
      <c r="Z7" s="295"/>
      <c r="AA7" s="116">
        <f>M7-J7</f>
        <v>-443.78809484799285</v>
      </c>
      <c r="AB7" s="109">
        <f>M7/J7</f>
        <v>0.87672552920889091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3101</v>
      </c>
      <c r="G8" s="102">
        <f t="shared" si="0"/>
        <v>93030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3157.9112524265074</v>
      </c>
      <c r="N8" s="105">
        <f>M8/L8</f>
        <v>287.08284112968249</v>
      </c>
      <c r="O8" s="107">
        <f>L8-I8</f>
        <v>0</v>
      </c>
      <c r="P8" s="108">
        <f>N8-K8</f>
        <v>-40.18988614304476</v>
      </c>
      <c r="Q8" s="109">
        <f>N8/K8</f>
        <v>0.87719757011847432</v>
      </c>
      <c r="R8" s="303"/>
      <c r="S8" s="46">
        <v>0.28402777777777771</v>
      </c>
      <c r="T8" s="47">
        <v>0.32494212962962954</v>
      </c>
      <c r="U8" s="110">
        <v>5.2666666666666373</v>
      </c>
      <c r="V8" s="111">
        <v>58.918691859067721</v>
      </c>
      <c r="W8" s="112"/>
      <c r="X8" s="115"/>
      <c r="Y8" s="294"/>
      <c r="Z8" s="295"/>
      <c r="AA8" s="116">
        <f>M8-J8</f>
        <v>-442.08874757349258</v>
      </c>
      <c r="AB8" s="109">
        <f>M8/J8</f>
        <v>0.87719757011847432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1412</v>
      </c>
      <c r="G9" s="102">
        <f t="shared" si="0"/>
        <v>40340.840000000004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3120.4789558549865</v>
      </c>
      <c r="N9" s="105">
        <f>M9/L9</f>
        <v>260.03991298791556</v>
      </c>
      <c r="O9" s="107">
        <f>L9-I9</f>
        <v>0</v>
      </c>
      <c r="P9" s="108">
        <f>N9-K9</f>
        <v>-39.960087012084443</v>
      </c>
      <c r="Q9" s="109">
        <f>N9/K9</f>
        <v>0.86679970995971856</v>
      </c>
      <c r="R9" s="303"/>
      <c r="S9" s="46">
        <v>0.32847222222222217</v>
      </c>
      <c r="T9" s="47">
        <v>0.34731481481481474</v>
      </c>
      <c r="U9" s="110">
        <v>5.0833333333333819</v>
      </c>
      <c r="V9" s="111">
        <v>27.149678366213301</v>
      </c>
      <c r="W9" s="112"/>
      <c r="X9" s="115"/>
      <c r="Y9" s="294"/>
      <c r="Z9" s="295"/>
      <c r="AA9" s="116">
        <f>M9-J9</f>
        <v>-479.52104414501355</v>
      </c>
      <c r="AB9" s="109">
        <f>M9/J9</f>
        <v>0.86679970995971845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3161.7868808993308</v>
      </c>
      <c r="N21" s="137">
        <f>M21/L21</f>
        <v>287.43517099084823</v>
      </c>
      <c r="O21" s="138">
        <f>L21-I21</f>
        <v>0</v>
      </c>
      <c r="P21" s="139">
        <f>N21-K21</f>
        <v>-39.837556281879017</v>
      </c>
      <c r="Q21" s="140">
        <f>N21/K21</f>
        <v>0.87827413358314743</v>
      </c>
      <c r="R21" s="304"/>
      <c r="S21" s="141">
        <v>0.16666666666666666</v>
      </c>
      <c r="T21" s="142">
        <v>0.42791666666666661</v>
      </c>
      <c r="U21" s="143"/>
      <c r="V21" s="165"/>
      <c r="W21" s="166"/>
      <c r="X21" s="137"/>
      <c r="Y21" s="290"/>
      <c r="Z21" s="291"/>
      <c r="AA21" s="167">
        <f>M21-J21</f>
        <v>-438.21311910066925</v>
      </c>
      <c r="AB21" s="140">
        <f>M21/J21</f>
        <v>0.87827413358314743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2535</v>
      </c>
      <c r="G22" s="147">
        <f t="shared" ref="G22:G24" si="5">E22*F22</f>
        <v>46973.55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3005.6556832401643</v>
      </c>
      <c r="N22" s="151">
        <f>M22/L22</f>
        <v>1001.8852277467214</v>
      </c>
      <c r="O22" s="153">
        <f>L22-I22</f>
        <v>0</v>
      </c>
      <c r="P22" s="154">
        <f>N22-K22</f>
        <v>-98.114772253278602</v>
      </c>
      <c r="Q22" s="155">
        <f>N22/K22</f>
        <v>0.91080475249701942</v>
      </c>
      <c r="R22" s="302">
        <f>Q38</f>
        <v>0.91124557524031613</v>
      </c>
      <c r="S22" s="156">
        <v>0.33055555555555555</v>
      </c>
      <c r="T22" s="157">
        <v>0.36569444444444443</v>
      </c>
      <c r="U22" s="158"/>
      <c r="V22" s="111">
        <v>50.60459880621881</v>
      </c>
      <c r="W22" s="160"/>
      <c r="X22" s="161"/>
      <c r="Y22" s="305"/>
      <c r="Z22" s="306"/>
      <c r="AA22" s="114">
        <f>M22-J22</f>
        <v>-294.34431675983569</v>
      </c>
      <c r="AB22" s="155">
        <f>M22/J22</f>
        <v>0.91080475249701953</v>
      </c>
      <c r="AC22" s="307">
        <f>AB38</f>
        <v>0.91124557524031613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806</v>
      </c>
      <c r="G23" s="102">
        <f t="shared" si="5"/>
        <v>17957.68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3009.4828785148693</v>
      </c>
      <c r="N23" s="105">
        <f>M23/L23</f>
        <v>601.89657570297391</v>
      </c>
      <c r="O23" s="107">
        <f>L23-I23</f>
        <v>0</v>
      </c>
      <c r="P23" s="108">
        <f>N23-K23</f>
        <v>-58.103424297026095</v>
      </c>
      <c r="Q23" s="109">
        <f>N23/K23</f>
        <v>0.91196450864086953</v>
      </c>
      <c r="R23" s="303"/>
      <c r="S23" s="46">
        <v>0.36874999999999997</v>
      </c>
      <c r="T23" s="47">
        <v>0.37990740740740736</v>
      </c>
      <c r="U23" s="110">
        <v>5</v>
      </c>
      <c r="V23" s="111">
        <v>16.069205890902051</v>
      </c>
      <c r="W23" s="112"/>
      <c r="X23" s="115"/>
      <c r="Y23" s="294"/>
      <c r="Z23" s="295"/>
      <c r="AA23" s="116">
        <f>M23-J23</f>
        <v>-290.5171214851307</v>
      </c>
      <c r="AB23" s="109">
        <f>M23/J23</f>
        <v>0.91196450864086953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3059</v>
      </c>
      <c r="G24" s="102">
        <f t="shared" si="5"/>
        <v>54725.51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3006.1926331240957</v>
      </c>
      <c r="N24" s="105">
        <f>M24/L24</f>
        <v>751.54815828102392</v>
      </c>
      <c r="O24" s="107">
        <f>L24-I24</f>
        <v>0</v>
      </c>
      <c r="P24" s="108">
        <f>N24-K24</f>
        <v>-73.451841718976084</v>
      </c>
      <c r="Q24" s="109">
        <f>N24/K24</f>
        <v>0.91096746458305933</v>
      </c>
      <c r="R24" s="303"/>
      <c r="S24" s="46">
        <v>0.3833333333333333</v>
      </c>
      <c r="T24" s="47">
        <v>0.42572916666666666</v>
      </c>
      <c r="U24" s="110">
        <v>4.9333333333333584</v>
      </c>
      <c r="V24" s="111">
        <v>61.053971717461614</v>
      </c>
      <c r="W24" s="112"/>
      <c r="X24" s="115"/>
      <c r="Y24" s="294"/>
      <c r="Z24" s="295"/>
      <c r="AA24" s="116">
        <f>M24-J24</f>
        <v>-293.80736687590434</v>
      </c>
      <c r="AB24" s="109">
        <f>M24/J24</f>
        <v>0.91096746458305933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3007.1103982930431</v>
      </c>
      <c r="N38" s="137">
        <f t="shared" ref="N38:N45" si="10">M38/L38</f>
        <v>751.77759957326077</v>
      </c>
      <c r="O38" s="138">
        <f t="shared" ref="O38:O45" si="11">L38-I38</f>
        <v>0</v>
      </c>
      <c r="P38" s="139">
        <f t="shared" ref="P38:P45" si="12">N38-K38</f>
        <v>-73.222400426739227</v>
      </c>
      <c r="Q38" s="140">
        <f t="shared" ref="Q38:Q45" si="13">N38/K38</f>
        <v>0.91124557524031613</v>
      </c>
      <c r="R38" s="304"/>
      <c r="S38" s="141">
        <v>0.33055555555555555</v>
      </c>
      <c r="T38" s="142">
        <v>0.42572916666666666</v>
      </c>
      <c r="U38" s="143"/>
      <c r="V38" s="165"/>
      <c r="W38" s="98"/>
      <c r="X38" s="68"/>
      <c r="Y38" s="290"/>
      <c r="Z38" s="291"/>
      <c r="AA38" s="167">
        <f t="shared" ref="AA38:AA45" si="14">M38-J38</f>
        <v>-292.88960170695691</v>
      </c>
      <c r="AB38" s="140">
        <f t="shared" ref="AB38:AB45" si="15">M38/J38</f>
        <v>0.91124557524031613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1043</v>
      </c>
      <c r="G39" s="147">
        <f t="shared" ref="G39:G45" si="16">E39*F39</f>
        <v>26106.29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3212.3895508629166</v>
      </c>
      <c r="N39" s="151">
        <f t="shared" si="10"/>
        <v>642.47791017258328</v>
      </c>
      <c r="O39" s="153">
        <f t="shared" si="11"/>
        <v>0</v>
      </c>
      <c r="P39" s="154">
        <f t="shared" si="12"/>
        <v>-77.522089827416721</v>
      </c>
      <c r="Q39" s="155">
        <f t="shared" si="13"/>
        <v>0.89233043079525454</v>
      </c>
      <c r="R39" s="302">
        <f>Q55</f>
        <v>0.89722957617878529</v>
      </c>
      <c r="S39" s="156">
        <v>0.25</v>
      </c>
      <c r="T39" s="157">
        <v>0.26351851851851854</v>
      </c>
      <c r="U39" s="158"/>
      <c r="V39" s="159">
        <v>19.480825413340568</v>
      </c>
      <c r="W39" s="160"/>
      <c r="X39" s="161"/>
      <c r="Y39" s="305"/>
      <c r="Z39" s="306"/>
      <c r="AA39" s="114">
        <f t="shared" si="14"/>
        <v>-387.61044913708338</v>
      </c>
      <c r="AB39" s="155">
        <f t="shared" si="15"/>
        <v>0.89233043079525465</v>
      </c>
      <c r="AC39" s="307">
        <f>AB55</f>
        <v>0.89722957617878529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1258</v>
      </c>
      <c r="G40" s="102">
        <f t="shared" si="16"/>
        <v>22870.44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3212.401807380118</v>
      </c>
      <c r="N40" s="105">
        <f t="shared" si="10"/>
        <v>1070.8006024600393</v>
      </c>
      <c r="O40" s="107">
        <f t="shared" si="11"/>
        <v>0</v>
      </c>
      <c r="P40" s="108">
        <f t="shared" si="12"/>
        <v>-129.19939753996073</v>
      </c>
      <c r="Q40" s="109">
        <f t="shared" si="13"/>
        <v>0.89233383538336608</v>
      </c>
      <c r="R40" s="303"/>
      <c r="S40" s="46">
        <v>0.27361111111111114</v>
      </c>
      <c r="T40" s="47">
        <v>0.28991898148148149</v>
      </c>
      <c r="U40" s="110">
        <v>14.53333333333334</v>
      </c>
      <c r="V40" s="111">
        <v>23.496438031691277</v>
      </c>
      <c r="W40" s="112"/>
      <c r="X40" s="115"/>
      <c r="Y40" s="294"/>
      <c r="Z40" s="295"/>
      <c r="AA40" s="116">
        <f t="shared" si="14"/>
        <v>-387.59819261988196</v>
      </c>
      <c r="AB40" s="109">
        <f t="shared" si="15"/>
        <v>0.89233383538336608</v>
      </c>
      <c r="AC40" s="308"/>
    </row>
    <row r="41" spans="1:29" ht="15.75" customHeight="1">
      <c r="A41" s="311"/>
      <c r="B41" s="99" t="s">
        <v>118</v>
      </c>
      <c r="C41" s="292" t="s">
        <v>200</v>
      </c>
      <c r="D41" s="293"/>
      <c r="E41" s="100">
        <v>23.72</v>
      </c>
      <c r="F41" s="101">
        <v>773</v>
      </c>
      <c r="G41" s="102">
        <f t="shared" si="16"/>
        <v>18335.559999999998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3210.6711494849396</v>
      </c>
      <c r="N41" s="105">
        <f t="shared" si="10"/>
        <v>642.1342298969879</v>
      </c>
      <c r="O41" s="107">
        <f t="shared" si="11"/>
        <v>0</v>
      </c>
      <c r="P41" s="108">
        <f t="shared" si="12"/>
        <v>-77.865770103012096</v>
      </c>
      <c r="Q41" s="109">
        <f t="shared" si="13"/>
        <v>0.89185309707914984</v>
      </c>
      <c r="R41" s="303"/>
      <c r="S41" s="46">
        <v>0.30000000000000004</v>
      </c>
      <c r="T41" s="47">
        <v>0.31002314814814819</v>
      </c>
      <c r="U41" s="110">
        <v>14.516666666666724</v>
      </c>
      <c r="V41" s="111">
        <v>14.445577837344178</v>
      </c>
      <c r="W41" s="112"/>
      <c r="X41" s="115"/>
      <c r="Y41" s="294"/>
      <c r="Z41" s="295"/>
      <c r="AA41" s="116">
        <f t="shared" si="14"/>
        <v>-389.32885051506037</v>
      </c>
      <c r="AB41" s="109">
        <f t="shared" si="15"/>
        <v>0.89185309707914995</v>
      </c>
      <c r="AC41" s="308"/>
    </row>
    <row r="42" spans="1:29" ht="15.75" customHeight="1">
      <c r="A42" s="311"/>
      <c r="B42" s="99" t="s">
        <v>118</v>
      </c>
      <c r="C42" s="292" t="s">
        <v>130</v>
      </c>
      <c r="D42" s="293"/>
      <c r="E42" s="100">
        <v>24.82</v>
      </c>
      <c r="F42" s="101">
        <v>1337</v>
      </c>
      <c r="G42" s="102">
        <f t="shared" si="16"/>
        <v>33184.340000000004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3208.0076587174353</v>
      </c>
      <c r="N42" s="105">
        <f t="shared" si="10"/>
        <v>641.60153174348704</v>
      </c>
      <c r="O42" s="107">
        <f t="shared" si="11"/>
        <v>0</v>
      </c>
      <c r="P42" s="108">
        <f t="shared" si="12"/>
        <v>-78.398468256512956</v>
      </c>
      <c r="Q42" s="109">
        <f t="shared" si="13"/>
        <v>0.89111323853262092</v>
      </c>
      <c r="R42" s="303"/>
      <c r="S42" s="46">
        <v>0.32013888888888897</v>
      </c>
      <c r="T42" s="47">
        <v>0.33750000000000008</v>
      </c>
      <c r="U42" s="110">
        <v>14.566666666666732</v>
      </c>
      <c r="V42" s="111">
        <v>25.006174714705026</v>
      </c>
      <c r="W42" s="112"/>
      <c r="X42" s="115"/>
      <c r="Y42" s="294"/>
      <c r="Z42" s="295"/>
      <c r="AA42" s="116">
        <f t="shared" si="14"/>
        <v>-391.99234128256467</v>
      </c>
      <c r="AB42" s="109">
        <f t="shared" si="15"/>
        <v>0.89111323853262092</v>
      </c>
      <c r="AC42" s="308"/>
    </row>
    <row r="43" spans="1:29" ht="15.75" customHeight="1">
      <c r="A43" s="311"/>
      <c r="B43" s="99" t="s">
        <v>118</v>
      </c>
      <c r="C43" s="292" t="s">
        <v>206</v>
      </c>
      <c r="D43" s="293"/>
      <c r="E43" s="100">
        <v>17.07</v>
      </c>
      <c r="F43" s="101">
        <v>2230</v>
      </c>
      <c r="G43" s="102">
        <f t="shared" si="16"/>
        <v>38066.1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3012.3671831917845</v>
      </c>
      <c r="N43" s="105">
        <f t="shared" si="10"/>
        <v>1004.1223943972615</v>
      </c>
      <c r="O43" s="107">
        <f t="shared" si="11"/>
        <v>0</v>
      </c>
      <c r="P43" s="108">
        <f t="shared" si="12"/>
        <v>-95.877605602738527</v>
      </c>
      <c r="Q43" s="109">
        <f t="shared" si="13"/>
        <v>0.91283854036114676</v>
      </c>
      <c r="R43" s="303"/>
      <c r="S43" s="46">
        <v>0.34791666666666676</v>
      </c>
      <c r="T43" s="47">
        <v>0.37876157407407418</v>
      </c>
      <c r="U43" s="110">
        <v>15.000000000000027</v>
      </c>
      <c r="V43" s="111">
        <v>44.416896036634832</v>
      </c>
      <c r="W43" s="112"/>
      <c r="X43" s="115"/>
      <c r="Y43" s="294"/>
      <c r="Z43" s="295"/>
      <c r="AA43" s="116">
        <f t="shared" si="14"/>
        <v>-287.63281680821547</v>
      </c>
      <c r="AB43" s="109">
        <f t="shared" si="15"/>
        <v>0.91283854036114687</v>
      </c>
      <c r="AC43" s="308"/>
    </row>
    <row r="44" spans="1:29" ht="15.75" customHeight="1">
      <c r="A44" s="311"/>
      <c r="B44" s="99" t="s">
        <v>118</v>
      </c>
      <c r="C44" s="292" t="s">
        <v>126</v>
      </c>
      <c r="D44" s="293"/>
      <c r="E44" s="100">
        <v>14.03</v>
      </c>
      <c r="F44" s="101">
        <v>4954</v>
      </c>
      <c r="G44" s="120">
        <f t="shared" si="16"/>
        <v>69504.62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2736.8161146167413</v>
      </c>
      <c r="N44" s="105">
        <f t="shared" si="10"/>
        <v>912.27203820558043</v>
      </c>
      <c r="O44" s="107">
        <f t="shared" si="11"/>
        <v>0</v>
      </c>
      <c r="P44" s="108">
        <f t="shared" si="12"/>
        <v>-87.727961794419571</v>
      </c>
      <c r="Q44" s="109">
        <f t="shared" si="13"/>
        <v>0.91227203820558045</v>
      </c>
      <c r="R44" s="303"/>
      <c r="S44" s="46">
        <v>0.38888888888888901</v>
      </c>
      <c r="T44" s="119">
        <v>0.46430555555555569</v>
      </c>
      <c r="U44" s="110">
        <v>14.583333333333348</v>
      </c>
      <c r="V44" s="111">
        <v>108.60795448130608</v>
      </c>
      <c r="W44" s="112"/>
      <c r="X44" s="115"/>
      <c r="Y44" s="294"/>
      <c r="Z44" s="295"/>
      <c r="AA44" s="116">
        <f t="shared" si="14"/>
        <v>-263.18388538325871</v>
      </c>
      <c r="AB44" s="109">
        <f t="shared" si="15"/>
        <v>0.91227203820558045</v>
      </c>
      <c r="AC44" s="308"/>
    </row>
    <row r="45" spans="1:29" ht="15.75" customHeight="1">
      <c r="A45" s="311"/>
      <c r="B45" s="99" t="s">
        <v>118</v>
      </c>
      <c r="C45" s="292" t="s">
        <v>128</v>
      </c>
      <c r="D45" s="293"/>
      <c r="E45" s="100">
        <v>14.28</v>
      </c>
      <c r="F45" s="101">
        <v>6893</v>
      </c>
      <c r="G45" s="120">
        <f t="shared" si="16"/>
        <v>98432.04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3210.025236890549</v>
      </c>
      <c r="N45" s="105">
        <f t="shared" si="10"/>
        <v>1070.0084122968497</v>
      </c>
      <c r="O45" s="122">
        <f t="shared" si="11"/>
        <v>0</v>
      </c>
      <c r="P45" s="123">
        <f t="shared" si="12"/>
        <v>-129.99158770315034</v>
      </c>
      <c r="Q45" s="124">
        <f t="shared" si="13"/>
        <v>0.89167367691404142</v>
      </c>
      <c r="R45" s="303"/>
      <c r="S45" s="46">
        <v>0.4743055555555557</v>
      </c>
      <c r="T45" s="119">
        <v>0.56377314814814827</v>
      </c>
      <c r="U45" s="110">
        <v>15</v>
      </c>
      <c r="V45" s="111">
        <v>128.8401085595894</v>
      </c>
      <c r="W45" s="112"/>
      <c r="X45" s="115"/>
      <c r="Y45" s="294"/>
      <c r="Z45" s="295"/>
      <c r="AA45" s="116">
        <f t="shared" si="14"/>
        <v>-389.97476310945103</v>
      </c>
      <c r="AB45" s="109">
        <f t="shared" si="15"/>
        <v>0.89167367691404142</v>
      </c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3114.6683858777833</v>
      </c>
      <c r="N55" s="137">
        <f t="shared" ref="N55:N61" si="22">M55/L55</f>
        <v>807.50661856090676</v>
      </c>
      <c r="O55" s="138">
        <f t="shared" ref="O55:O61" si="23">L55-I55</f>
        <v>0</v>
      </c>
      <c r="P55" s="139">
        <f t="shared" ref="P55:P61" si="24">N55-K55</f>
        <v>-92.493381439093241</v>
      </c>
      <c r="Q55" s="140">
        <f t="shared" ref="Q55:Q61" si="25">N55/K55</f>
        <v>0.89722957617878529</v>
      </c>
      <c r="R55" s="304"/>
      <c r="S55" s="141">
        <v>0.25</v>
      </c>
      <c r="T55" s="142">
        <v>0.56377314814814827</v>
      </c>
      <c r="U55" s="143"/>
      <c r="V55" s="165"/>
      <c r="W55" s="98"/>
      <c r="X55" s="68"/>
      <c r="Y55" s="290"/>
      <c r="Z55" s="291"/>
      <c r="AA55" s="167">
        <f t="shared" ref="AA55:AA61" si="26">M55-J55</f>
        <v>-356.76018555078826</v>
      </c>
      <c r="AB55" s="140">
        <f t="shared" ref="AB55:AB61" si="27">M55/J55</f>
        <v>0.89722957617878529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1767</v>
      </c>
      <c r="G56" s="147">
        <f t="shared" ref="G56:G61" si="28">E56*F56</f>
        <v>36612.239999999998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3211.8783578594539</v>
      </c>
      <c r="N56" s="151">
        <f t="shared" si="22"/>
        <v>1070.6261192864847</v>
      </c>
      <c r="O56" s="153">
        <f t="shared" si="23"/>
        <v>0</v>
      </c>
      <c r="P56" s="154">
        <f t="shared" si="24"/>
        <v>-129.37388071351529</v>
      </c>
      <c r="Q56" s="155">
        <f t="shared" si="25"/>
        <v>0.89218843273873727</v>
      </c>
      <c r="R56" s="302">
        <f>Q72</f>
        <v>0.89478253548250264</v>
      </c>
      <c r="S56" s="156">
        <v>0.25</v>
      </c>
      <c r="T56" s="157">
        <v>0.27291666666666664</v>
      </c>
      <c r="U56" s="158"/>
      <c r="V56" s="159">
        <v>33.008722058408431</v>
      </c>
      <c r="W56" s="157"/>
      <c r="X56" s="168"/>
      <c r="Y56" s="305"/>
      <c r="Z56" s="306"/>
      <c r="AA56" s="114">
        <f t="shared" si="26"/>
        <v>-388.1216421405461</v>
      </c>
      <c r="AB56" s="155">
        <f t="shared" si="27"/>
        <v>0.89218843273873716</v>
      </c>
      <c r="AC56" s="307">
        <f>AB72</f>
        <v>0.89478253548250264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1981</v>
      </c>
      <c r="G57" s="102">
        <f t="shared" si="28"/>
        <v>59430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3208.1111032386439</v>
      </c>
      <c r="N57" s="105">
        <f t="shared" si="22"/>
        <v>802.02777580966097</v>
      </c>
      <c r="O57" s="107">
        <f t="shared" si="23"/>
        <v>0</v>
      </c>
      <c r="P57" s="108">
        <f t="shared" si="24"/>
        <v>-97.972224190339034</v>
      </c>
      <c r="Q57" s="109">
        <f t="shared" si="25"/>
        <v>0.89114197312184551</v>
      </c>
      <c r="R57" s="303"/>
      <c r="S57" s="46">
        <v>0.28333333333333333</v>
      </c>
      <c r="T57" s="47">
        <v>0.30905092592592592</v>
      </c>
      <c r="U57" s="110">
        <v>15.000000000000027</v>
      </c>
      <c r="V57" s="111">
        <v>37.049839040801537</v>
      </c>
      <c r="W57" s="112"/>
      <c r="X57" s="13"/>
      <c r="Y57" s="294"/>
      <c r="Z57" s="295"/>
      <c r="AA57" s="116">
        <f t="shared" si="26"/>
        <v>-391.88889676135614</v>
      </c>
      <c r="AB57" s="109">
        <f t="shared" si="27"/>
        <v>0.89114197312184551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2537</v>
      </c>
      <c r="G58" s="102">
        <f t="shared" si="28"/>
        <v>76110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3011.0751217523925</v>
      </c>
      <c r="N58" s="105">
        <f t="shared" si="22"/>
        <v>752.76878043809813</v>
      </c>
      <c r="O58" s="107">
        <f t="shared" si="23"/>
        <v>0</v>
      </c>
      <c r="P58" s="108">
        <f t="shared" si="24"/>
        <v>-72.231219561901867</v>
      </c>
      <c r="Q58" s="109">
        <f t="shared" si="25"/>
        <v>0.91244700659163414</v>
      </c>
      <c r="R58" s="303"/>
      <c r="S58" s="46">
        <v>0.31944444444444448</v>
      </c>
      <c r="T58" s="47">
        <v>0.35454861111111113</v>
      </c>
      <c r="U58" s="110">
        <v>14.966666666666715</v>
      </c>
      <c r="V58" s="111">
        <v>50.553371750954739</v>
      </c>
      <c r="W58" s="112"/>
      <c r="X58" s="13"/>
      <c r="Y58" s="294"/>
      <c r="Z58" s="295"/>
      <c r="AA58" s="116">
        <f t="shared" si="26"/>
        <v>-288.92487824760747</v>
      </c>
      <c r="AB58" s="109">
        <f t="shared" si="27"/>
        <v>0.91244700659163414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3864</v>
      </c>
      <c r="G59" s="102">
        <f t="shared" si="28"/>
        <v>106182.72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3210.8458765915902</v>
      </c>
      <c r="N59" s="105">
        <f t="shared" si="22"/>
        <v>642.16917531831803</v>
      </c>
      <c r="O59" s="107">
        <f t="shared" si="23"/>
        <v>0</v>
      </c>
      <c r="P59" s="108">
        <f t="shared" si="24"/>
        <v>-77.830824681681975</v>
      </c>
      <c r="Q59" s="109">
        <f t="shared" si="25"/>
        <v>0.89190163238655285</v>
      </c>
      <c r="R59" s="303"/>
      <c r="S59" s="46">
        <v>0.36458333333333337</v>
      </c>
      <c r="T59" s="47">
        <v>0.41472222222222227</v>
      </c>
      <c r="U59" s="110">
        <v>15</v>
      </c>
      <c r="V59" s="111">
        <v>72.205272040682672</v>
      </c>
      <c r="W59" s="112"/>
      <c r="X59" s="115"/>
      <c r="Y59" s="294"/>
      <c r="Z59" s="295"/>
      <c r="AA59" s="116">
        <f t="shared" si="26"/>
        <v>-389.15412340840976</v>
      </c>
      <c r="AB59" s="109">
        <f t="shared" si="27"/>
        <v>0.89190163238655285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2205</v>
      </c>
      <c r="G60" s="102">
        <f t="shared" si="28"/>
        <v>40086.9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03"/>
      <c r="S60" s="46">
        <v>0.42500000000000004</v>
      </c>
      <c r="T60" s="47">
        <v>0.45363425925925932</v>
      </c>
      <c r="U60" s="110">
        <v>14.799999999999995</v>
      </c>
      <c r="V60" s="111">
        <v>41.234199511356607</v>
      </c>
      <c r="W60" s="112"/>
      <c r="X60" s="115"/>
      <c r="Y60" s="294"/>
      <c r="Z60" s="295"/>
      <c r="AA60" s="116">
        <f t="shared" si="26"/>
        <v>-391.49828133410665</v>
      </c>
      <c r="AB60" s="109">
        <f t="shared" si="27"/>
        <v>0.89125047740719254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5557</v>
      </c>
      <c r="G61" s="120">
        <f t="shared" si="28"/>
        <v>92579.62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3208.4558276693324</v>
      </c>
      <c r="N61" s="105">
        <f t="shared" si="22"/>
        <v>641.69116553386652</v>
      </c>
      <c r="O61" s="107">
        <f t="shared" si="23"/>
        <v>0</v>
      </c>
      <c r="P61" s="108">
        <f t="shared" si="24"/>
        <v>-78.308834466133476</v>
      </c>
      <c r="Q61" s="109">
        <f t="shared" si="25"/>
        <v>0.89123772990814798</v>
      </c>
      <c r="R61" s="303"/>
      <c r="S61" s="46">
        <v>0.46388888888888896</v>
      </c>
      <c r="T61" s="119">
        <v>0.53605324074074079</v>
      </c>
      <c r="U61" s="110">
        <v>14.766666666666683</v>
      </c>
      <c r="V61" s="111">
        <v>103.91914924451397</v>
      </c>
      <c r="W61" s="112"/>
      <c r="X61" s="49"/>
      <c r="Y61" s="294"/>
      <c r="Z61" s="295"/>
      <c r="AA61" s="116">
        <f t="shared" si="26"/>
        <v>-391.54417233066761</v>
      </c>
      <c r="AB61" s="109">
        <f t="shared" si="27"/>
        <v>0.89123772990814787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3176.4780009628844</v>
      </c>
      <c r="N72" s="137">
        <f>M72/L72</f>
        <v>794.11950024072109</v>
      </c>
      <c r="O72" s="138">
        <f>L72-I72</f>
        <v>0</v>
      </c>
      <c r="P72" s="139">
        <f>N72-K72</f>
        <v>-93.380499759278905</v>
      </c>
      <c r="Q72" s="140">
        <f>N72/K72</f>
        <v>0.89478253548250264</v>
      </c>
      <c r="R72" s="304"/>
      <c r="S72" s="141">
        <v>0.25</v>
      </c>
      <c r="T72" s="142">
        <v>0.53605324074074079</v>
      </c>
      <c r="U72" s="143"/>
      <c r="V72" s="165"/>
      <c r="W72" s="166"/>
      <c r="X72" s="137"/>
      <c r="Y72" s="290"/>
      <c r="Z72" s="291"/>
      <c r="AA72" s="167">
        <f>M72-J72</f>
        <v>-373.52199903711562</v>
      </c>
      <c r="AB72" s="140">
        <f>M72/J72</f>
        <v>0.89478253548250264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1452</v>
      </c>
      <c r="G73" s="147">
        <f t="shared" ref="G73:G75" si="33">E73*F73</f>
        <v>41483.64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3122.1394291820802</v>
      </c>
      <c r="N73" s="151">
        <f>M73/L73</f>
        <v>260.17828576517337</v>
      </c>
      <c r="O73" s="153">
        <f>L73-I73</f>
        <v>0</v>
      </c>
      <c r="P73" s="154">
        <f>N73-K73</f>
        <v>-39.821714234826629</v>
      </c>
      <c r="Q73" s="155">
        <f>N73/K73</f>
        <v>0.86726095255057789</v>
      </c>
      <c r="R73" s="302">
        <f>Q89</f>
        <v>0.89397175265422146</v>
      </c>
      <c r="S73" s="156">
        <v>0.70833333333333337</v>
      </c>
      <c r="T73" s="157">
        <v>0.7277083333333334</v>
      </c>
      <c r="U73" s="158"/>
      <c r="V73" s="159">
        <v>27.903942785419801</v>
      </c>
      <c r="W73" s="157"/>
      <c r="X73" s="168"/>
      <c r="Y73" s="305"/>
      <c r="Z73" s="306"/>
      <c r="AA73" s="114">
        <f>M73-J73</f>
        <v>-477.86057081791978</v>
      </c>
      <c r="AB73" s="155">
        <f>M73/J73</f>
        <v>0.86726095255057789</v>
      </c>
      <c r="AC73" s="307">
        <f>AB89</f>
        <v>0.89397175265422146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733</v>
      </c>
      <c r="G74" s="102">
        <f t="shared" si="33"/>
        <v>12981.43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03"/>
      <c r="S74" s="46">
        <v>0.73125000000000007</v>
      </c>
      <c r="T74" s="47">
        <v>0.74059027777777786</v>
      </c>
      <c r="U74" s="110">
        <v>5.0999999999999979</v>
      </c>
      <c r="V74" s="111">
        <v>13.462792867936077</v>
      </c>
      <c r="W74" s="112"/>
      <c r="X74" s="13"/>
      <c r="Y74" s="294"/>
      <c r="Z74" s="295"/>
      <c r="AA74" s="116">
        <f>M74-J74</f>
        <v>-333.2186990155792</v>
      </c>
      <c r="AB74" s="109">
        <f>M74/J74</f>
        <v>0.90743925027345018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1388</v>
      </c>
      <c r="G75" s="102">
        <f t="shared" si="33"/>
        <v>26260.960000000003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3265.9741984990897</v>
      </c>
      <c r="N75" s="105">
        <f>M75/L75</f>
        <v>653.19483969981798</v>
      </c>
      <c r="O75" s="107">
        <f>L75-I75</f>
        <v>0</v>
      </c>
      <c r="P75" s="108">
        <f>N75-K75</f>
        <v>-66.805160300182024</v>
      </c>
      <c r="Q75" s="109">
        <f>N75/K75</f>
        <v>0.9072150551386361</v>
      </c>
      <c r="R75" s="303"/>
      <c r="S75" s="46">
        <v>0.74375000000000002</v>
      </c>
      <c r="T75" s="47">
        <v>0.76144675925925931</v>
      </c>
      <c r="U75" s="110">
        <v>4.5499999999999119</v>
      </c>
      <c r="V75" s="111">
        <v>25.499282890315587</v>
      </c>
      <c r="W75" s="112"/>
      <c r="X75" s="13"/>
      <c r="Y75" s="294"/>
      <c r="Z75" s="295"/>
      <c r="AA75" s="116">
        <f>M75-J75</f>
        <v>-334.02580150091035</v>
      </c>
      <c r="AB75" s="109">
        <f>M75/J75</f>
        <v>0.90721505513863598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04"/>
      <c r="S89" s="141">
        <v>0.70833333333333337</v>
      </c>
      <c r="T89" s="142">
        <v>0.76144675925925931</v>
      </c>
      <c r="U89" s="143"/>
      <c r="V89" s="165"/>
      <c r="W89" s="166"/>
      <c r="X89" s="137"/>
      <c r="Y89" s="290"/>
      <c r="Z89" s="291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612</v>
      </c>
      <c r="G90" s="147">
        <f t="shared" ref="G90:G94" si="43">E90*F90</f>
        <v>14241.24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2734.6218367216979</v>
      </c>
      <c r="N90" s="151">
        <f t="shared" si="37"/>
        <v>546.92436734433954</v>
      </c>
      <c r="O90" s="153">
        <f t="shared" si="38"/>
        <v>0</v>
      </c>
      <c r="P90" s="154">
        <f t="shared" si="39"/>
        <v>-53.075632655660456</v>
      </c>
      <c r="Q90" s="155">
        <f t="shared" si="40"/>
        <v>0.91154061224056593</v>
      </c>
      <c r="R90" s="302">
        <f>Q106</f>
        <v>0.91112908197241671</v>
      </c>
      <c r="S90" s="156">
        <v>0.70833333333333337</v>
      </c>
      <c r="T90" s="157">
        <v>0.71765046296296298</v>
      </c>
      <c r="U90" s="158"/>
      <c r="V90" s="159">
        <v>13.427816419406801</v>
      </c>
      <c r="W90" s="160"/>
      <c r="X90" s="161"/>
      <c r="Y90" s="305"/>
      <c r="Z90" s="306"/>
      <c r="AA90" s="114">
        <f t="shared" si="41"/>
        <v>-265.37816327830205</v>
      </c>
      <c r="AB90" s="155">
        <f t="shared" si="42"/>
        <v>0.91154061224056593</v>
      </c>
      <c r="AC90" s="307">
        <f>AB106</f>
        <v>0.91112908197241671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1510</v>
      </c>
      <c r="G91" s="102">
        <f t="shared" si="43"/>
        <v>37055.4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2733.7786774566443</v>
      </c>
      <c r="N91" s="105">
        <f t="shared" si="37"/>
        <v>683.44466936416109</v>
      </c>
      <c r="O91" s="107">
        <f t="shared" si="38"/>
        <v>0</v>
      </c>
      <c r="P91" s="108">
        <f t="shared" si="39"/>
        <v>-66.555330635838914</v>
      </c>
      <c r="Q91" s="109">
        <f t="shared" si="40"/>
        <v>0.91125955915221479</v>
      </c>
      <c r="R91" s="303"/>
      <c r="S91" s="46">
        <v>0.72152777777777777</v>
      </c>
      <c r="T91" s="47">
        <v>0.744537037037037</v>
      </c>
      <c r="U91" s="110">
        <v>5.5833333333333002</v>
      </c>
      <c r="V91" s="111">
        <v>33.140941784025181</v>
      </c>
      <c r="W91" s="112"/>
      <c r="X91" s="115"/>
      <c r="Y91" s="294"/>
      <c r="Z91" s="295"/>
      <c r="AA91" s="116">
        <f t="shared" si="41"/>
        <v>-266.22132254335565</v>
      </c>
      <c r="AB91" s="109">
        <f t="shared" si="42"/>
        <v>0.91125955915221479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1672</v>
      </c>
      <c r="G92" s="102">
        <f t="shared" si="43"/>
        <v>40679.759999999995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2733.6766433749713</v>
      </c>
      <c r="N92" s="105">
        <f t="shared" si="37"/>
        <v>683.41916084374282</v>
      </c>
      <c r="O92" s="107">
        <f t="shared" si="38"/>
        <v>0</v>
      </c>
      <c r="P92" s="108">
        <f t="shared" si="39"/>
        <v>-66.580839156257184</v>
      </c>
      <c r="Q92" s="109">
        <f t="shared" si="40"/>
        <v>0.9112255477916571</v>
      </c>
      <c r="R92" s="303"/>
      <c r="S92" s="46">
        <v>0.74861111111111112</v>
      </c>
      <c r="T92" s="47">
        <v>0.77408564814814818</v>
      </c>
      <c r="U92" s="110">
        <v>5.8666666666667311</v>
      </c>
      <c r="V92" s="111">
        <v>36.697829731663461</v>
      </c>
      <c r="W92" s="112"/>
      <c r="X92" s="115"/>
      <c r="Y92" s="294"/>
      <c r="Z92" s="295"/>
      <c r="AA92" s="116">
        <f t="shared" si="41"/>
        <v>-266.32335662502874</v>
      </c>
      <c r="AB92" s="109">
        <f t="shared" si="42"/>
        <v>0.9112255477916571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1701</v>
      </c>
      <c r="G93" s="102">
        <f t="shared" si="43"/>
        <v>37898.28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3006.8562323054957</v>
      </c>
      <c r="N93" s="105">
        <f t="shared" si="37"/>
        <v>601.37124646109919</v>
      </c>
      <c r="O93" s="107">
        <f t="shared" si="38"/>
        <v>0</v>
      </c>
      <c r="P93" s="108">
        <f t="shared" si="39"/>
        <v>-58.62875353890081</v>
      </c>
      <c r="Q93" s="109">
        <f t="shared" si="40"/>
        <v>0.91116855524408968</v>
      </c>
      <c r="R93" s="303"/>
      <c r="S93" s="46">
        <v>0.77777777777777779</v>
      </c>
      <c r="T93" s="47">
        <v>0.80134259259259255</v>
      </c>
      <c r="U93" s="110">
        <v>5.3166666666666451</v>
      </c>
      <c r="V93" s="111">
        <v>33.942427610430137</v>
      </c>
      <c r="W93" s="112"/>
      <c r="X93" s="115"/>
      <c r="Y93" s="294"/>
      <c r="Z93" s="295"/>
      <c r="AA93" s="116">
        <f t="shared" si="41"/>
        <v>-293.14376769450428</v>
      </c>
      <c r="AB93" s="109">
        <f t="shared" si="42"/>
        <v>0.91116855524408957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5871</v>
      </c>
      <c r="G94" s="102">
        <f t="shared" si="43"/>
        <v>105032.19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3004.6802889108908</v>
      </c>
      <c r="N94" s="105">
        <f t="shared" si="37"/>
        <v>751.1700722277227</v>
      </c>
      <c r="O94" s="107">
        <f t="shared" si="38"/>
        <v>0</v>
      </c>
      <c r="P94" s="108">
        <f t="shared" si="39"/>
        <v>-73.829927772277301</v>
      </c>
      <c r="Q94" s="109">
        <f t="shared" si="40"/>
        <v>0.91050917845784574</v>
      </c>
      <c r="R94" s="303"/>
      <c r="S94" s="46">
        <v>0.80486111111111114</v>
      </c>
      <c r="T94" s="47">
        <v>0.88627314814814817</v>
      </c>
      <c r="U94" s="110">
        <v>5.0666666666667659</v>
      </c>
      <c r="V94" s="111">
        <v>117.23709883545847</v>
      </c>
      <c r="W94" s="112"/>
      <c r="X94" s="115"/>
      <c r="Y94" s="294"/>
      <c r="Z94" s="295"/>
      <c r="AA94" s="116">
        <f t="shared" si="41"/>
        <v>-295.31971108910921</v>
      </c>
      <c r="AB94" s="109">
        <f t="shared" si="42"/>
        <v>0.91050917845784574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2842.72273575394</v>
      </c>
      <c r="N106" s="137">
        <f t="shared" ref="N106:N114" si="48">M106/L106</f>
        <v>646.07334903498634</v>
      </c>
      <c r="O106" s="138">
        <f t="shared" ref="O106:O114" si="49">L106-I106</f>
        <v>0</v>
      </c>
      <c r="P106" s="139">
        <f t="shared" ref="P106:P114" si="50">N106-K106</f>
        <v>-63.017560055922672</v>
      </c>
      <c r="Q106" s="140">
        <f t="shared" ref="Q106:Q114" si="51">N106/K106</f>
        <v>0.91112908197241671</v>
      </c>
      <c r="R106" s="304"/>
      <c r="S106" s="141">
        <v>0.70833333333333337</v>
      </c>
      <c r="T106" s="142">
        <v>0.88627314814814817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-277.27726424605999</v>
      </c>
      <c r="AB106" s="140">
        <f t="shared" ref="AB106:AB114" si="53">M106/J106</f>
        <v>0.91112908197241671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717</v>
      </c>
      <c r="G107" s="147">
        <f t="shared" ref="G107:G114" si="54">E107*F107</f>
        <v>13035.06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2737.9541168696373</v>
      </c>
      <c r="N107" s="151">
        <f t="shared" si="48"/>
        <v>912.65137228987908</v>
      </c>
      <c r="O107" s="153">
        <f t="shared" si="49"/>
        <v>0</v>
      </c>
      <c r="P107" s="154">
        <f t="shared" si="50"/>
        <v>-87.348627710120923</v>
      </c>
      <c r="Q107" s="155">
        <f t="shared" si="51"/>
        <v>0.91265137228987903</v>
      </c>
      <c r="R107" s="302">
        <f>Q123</f>
        <v>0.90102590350129952</v>
      </c>
      <c r="S107" s="156">
        <v>0.73472222222222228</v>
      </c>
      <c r="T107" s="157">
        <v>0.74562500000000009</v>
      </c>
      <c r="U107" s="158"/>
      <c r="V107" s="159">
        <v>15.712461993039426</v>
      </c>
      <c r="W107" s="160"/>
      <c r="X107" s="161"/>
      <c r="Y107" s="305"/>
      <c r="Z107" s="306"/>
      <c r="AA107" s="114">
        <f t="shared" si="52"/>
        <v>-262.04588313036265</v>
      </c>
      <c r="AB107" s="155">
        <f t="shared" si="53"/>
        <v>0.91265137228987914</v>
      </c>
      <c r="AC107" s="307">
        <f>AB123</f>
        <v>0.90102590350129941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425</v>
      </c>
      <c r="G108" s="102">
        <f t="shared" si="54"/>
        <v>7726.5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3207.8429425386707</v>
      </c>
      <c r="N108" s="105">
        <f t="shared" si="48"/>
        <v>1069.2809808462237</v>
      </c>
      <c r="O108" s="107">
        <f t="shared" si="49"/>
        <v>0</v>
      </c>
      <c r="P108" s="108">
        <f t="shared" si="50"/>
        <v>-130.71901915377634</v>
      </c>
      <c r="Q108" s="109">
        <f t="shared" si="51"/>
        <v>0.89106748403851976</v>
      </c>
      <c r="R108" s="303"/>
      <c r="S108" s="46">
        <v>0.75555555555555554</v>
      </c>
      <c r="T108" s="47">
        <v>0.76106481481481481</v>
      </c>
      <c r="U108" s="110">
        <v>15</v>
      </c>
      <c r="V108" s="111">
        <v>7.9492669861883662</v>
      </c>
      <c r="W108" s="112"/>
      <c r="X108" s="115"/>
      <c r="Y108" s="294"/>
      <c r="Z108" s="295"/>
      <c r="AA108" s="116">
        <f t="shared" si="52"/>
        <v>-392.15705746132926</v>
      </c>
      <c r="AB108" s="109">
        <f t="shared" si="53"/>
        <v>0.89106748403851965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2449</v>
      </c>
      <c r="G109" s="102">
        <f t="shared" si="54"/>
        <v>34359.47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2736.7401003867822</v>
      </c>
      <c r="N109" s="105">
        <f t="shared" si="48"/>
        <v>912.24670012892739</v>
      </c>
      <c r="O109" s="107">
        <f t="shared" si="49"/>
        <v>0</v>
      </c>
      <c r="P109" s="108">
        <f t="shared" si="50"/>
        <v>-87.753299871072613</v>
      </c>
      <c r="Q109" s="109">
        <f t="shared" si="51"/>
        <v>0.91224670012892739</v>
      </c>
      <c r="R109" s="303"/>
      <c r="S109" s="46">
        <v>0.77083333333333326</v>
      </c>
      <c r="T109" s="47">
        <v>0.80811342592592583</v>
      </c>
      <c r="U109" s="110">
        <v>15</v>
      </c>
      <c r="V109" s="111">
        <v>53.691616525527223</v>
      </c>
      <c r="W109" s="112"/>
      <c r="X109" s="115"/>
      <c r="Y109" s="294"/>
      <c r="Z109" s="295"/>
      <c r="AA109" s="116">
        <f t="shared" si="52"/>
        <v>-263.25989961321784</v>
      </c>
      <c r="AB109" s="109">
        <f t="shared" si="53"/>
        <v>0.91224670012892739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3053</v>
      </c>
      <c r="G110" s="102">
        <f t="shared" si="54"/>
        <v>43596.84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3211.0047664220624</v>
      </c>
      <c r="N110" s="105">
        <f t="shared" si="48"/>
        <v>1070.3349221406875</v>
      </c>
      <c r="O110" s="107">
        <f t="shared" si="49"/>
        <v>0</v>
      </c>
      <c r="P110" s="108">
        <f t="shared" si="50"/>
        <v>-129.66507785931253</v>
      </c>
      <c r="Q110" s="109">
        <f t="shared" si="51"/>
        <v>0.89194576845057294</v>
      </c>
      <c r="R110" s="303"/>
      <c r="S110" s="46">
        <v>0.81805555555555542</v>
      </c>
      <c r="T110" s="47">
        <v>0.85766203703703692</v>
      </c>
      <c r="U110" s="110">
        <v>15</v>
      </c>
      <c r="V110" s="111">
        <v>57.04756402592097</v>
      </c>
      <c r="W110" s="112"/>
      <c r="X110" s="115"/>
      <c r="Y110" s="294"/>
      <c r="Z110" s="295"/>
      <c r="AA110" s="116">
        <f t="shared" si="52"/>
        <v>-388.9952335779376</v>
      </c>
      <c r="AB110" s="109">
        <f t="shared" si="53"/>
        <v>0.89194576845057294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2737.9541168696369</v>
      </c>
      <c r="N111" s="105">
        <f t="shared" si="48"/>
        <v>912.65137228987896</v>
      </c>
      <c r="O111" s="107">
        <f t="shared" si="49"/>
        <v>0</v>
      </c>
      <c r="P111" s="108">
        <f t="shared" si="50"/>
        <v>-87.348627710121036</v>
      </c>
      <c r="Q111" s="109">
        <f t="shared" si="51"/>
        <v>0.91265137228987891</v>
      </c>
      <c r="R111" s="303"/>
      <c r="S111" s="46">
        <v>0.86805555555555536</v>
      </c>
      <c r="T111" s="47">
        <v>0.89070601851851827</v>
      </c>
      <c r="U111" s="110">
        <v>14.966666666666555</v>
      </c>
      <c r="V111" s="111">
        <v>32.630203497399869</v>
      </c>
      <c r="W111" s="112"/>
      <c r="X111" s="115"/>
      <c r="Y111" s="294"/>
      <c r="Z111" s="295"/>
      <c r="AA111" s="116">
        <f t="shared" si="52"/>
        <v>-262.04588313036311</v>
      </c>
      <c r="AB111" s="109">
        <f t="shared" si="53"/>
        <v>0.91265137228987891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951</v>
      </c>
      <c r="G112" s="120">
        <f t="shared" si="54"/>
        <v>17289.18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3207.8429425386703</v>
      </c>
      <c r="N112" s="105">
        <f t="shared" si="48"/>
        <v>1069.2809808462234</v>
      </c>
      <c r="O112" s="107">
        <f t="shared" si="49"/>
        <v>0</v>
      </c>
      <c r="P112" s="108">
        <f t="shared" si="50"/>
        <v>-130.71901915377657</v>
      </c>
      <c r="Q112" s="109">
        <f t="shared" si="51"/>
        <v>0.89106748403851954</v>
      </c>
      <c r="R112" s="303"/>
      <c r="S112" s="46">
        <v>0.90069444444444424</v>
      </c>
      <c r="T112" s="119">
        <v>0.91304398148148125</v>
      </c>
      <c r="U112" s="110">
        <v>15</v>
      </c>
      <c r="V112" s="111">
        <v>17.787653891447381</v>
      </c>
      <c r="W112" s="112"/>
      <c r="X112" s="115"/>
      <c r="Y112" s="294"/>
      <c r="Z112" s="295"/>
      <c r="AA112" s="116">
        <f t="shared" si="52"/>
        <v>-392.15705746132971</v>
      </c>
      <c r="AB112" s="109">
        <f t="shared" si="53"/>
        <v>0.89106748403851954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2736.7401003867817</v>
      </c>
      <c r="N113" s="105">
        <f t="shared" si="48"/>
        <v>912.24670012892727</v>
      </c>
      <c r="O113" s="122">
        <f t="shared" si="49"/>
        <v>0</v>
      </c>
      <c r="P113" s="123">
        <f t="shared" si="50"/>
        <v>-87.753299871072727</v>
      </c>
      <c r="Q113" s="124">
        <f t="shared" si="51"/>
        <v>0.91224670012892728</v>
      </c>
      <c r="R113" s="303"/>
      <c r="S113" s="46">
        <v>0.92291666666666639</v>
      </c>
      <c r="T113" s="119">
        <v>1.0183912037037035</v>
      </c>
      <c r="U113" s="110">
        <v>15</v>
      </c>
      <c r="V113" s="111">
        <v>137.48473958006585</v>
      </c>
      <c r="W113" s="112"/>
      <c r="X113" s="115"/>
      <c r="Y113" s="294"/>
      <c r="Z113" s="295"/>
      <c r="AA113" s="116">
        <f t="shared" si="52"/>
        <v>-263.25989961321829</v>
      </c>
      <c r="AB113" s="109">
        <f t="shared" si="53"/>
        <v>0.91224670012892728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8122</v>
      </c>
      <c r="G114" s="120">
        <f t="shared" si="54"/>
        <v>115982.15999999999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3211.0047664220629</v>
      </c>
      <c r="N114" s="105">
        <f t="shared" si="48"/>
        <v>1070.3349221406877</v>
      </c>
      <c r="O114" s="122">
        <f t="shared" si="49"/>
        <v>0</v>
      </c>
      <c r="P114" s="123">
        <f t="shared" si="50"/>
        <v>-129.66507785931231</v>
      </c>
      <c r="Q114" s="124">
        <f t="shared" si="51"/>
        <v>0.89194576845057305</v>
      </c>
      <c r="R114" s="303"/>
      <c r="S114" s="46">
        <v>1.028472222222222</v>
      </c>
      <c r="T114" s="119">
        <v>1.1338541666666664</v>
      </c>
      <c r="U114" s="110">
        <v>14.516666666666644</v>
      </c>
      <c r="V114" s="111">
        <v>151.76557976368491</v>
      </c>
      <c r="W114" s="112"/>
      <c r="X114" s="115"/>
      <c r="Y114" s="294"/>
      <c r="Z114" s="295"/>
      <c r="AA114" s="116">
        <f t="shared" si="52"/>
        <v>-388.99523357793714</v>
      </c>
      <c r="AB114" s="109">
        <f t="shared" si="53"/>
        <v>0.89194576845057305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2973.3854815542882</v>
      </c>
      <c r="N123" s="137">
        <f t="shared" ref="N123:N135" si="59">M123/L123</f>
        <v>991.12849385142943</v>
      </c>
      <c r="O123" s="138">
        <f t="shared" ref="O123:O135" si="60">L123-I123</f>
        <v>0</v>
      </c>
      <c r="P123" s="139">
        <f t="shared" ref="P123:P135" si="61">N123-K123</f>
        <v>-108.87150614857057</v>
      </c>
      <c r="Q123" s="140">
        <f t="shared" ref="Q123:Q135" si="62">N123/K123</f>
        <v>0.90102590350129952</v>
      </c>
      <c r="R123" s="304"/>
      <c r="S123" s="141">
        <v>0.73472222222222228</v>
      </c>
      <c r="T123" s="142">
        <v>1.1338541666666664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-326.61451844571184</v>
      </c>
      <c r="AB123" s="140">
        <f t="shared" ref="AB123:AB135" si="64">M123/J123</f>
        <v>0.90102590350129941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521</v>
      </c>
      <c r="G124" s="147">
        <f t="shared" ref="G124:G135" si="65">E124*F124</f>
        <v>13040.630000000001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3209.5087436999584</v>
      </c>
      <c r="N124" s="151">
        <f t="shared" si="59"/>
        <v>641.90174873999172</v>
      </c>
      <c r="O124" s="153">
        <f t="shared" si="60"/>
        <v>0</v>
      </c>
      <c r="P124" s="154">
        <f t="shared" si="61"/>
        <v>-78.098251260008283</v>
      </c>
      <c r="Q124" s="155">
        <f t="shared" si="62"/>
        <v>0.89153020658332183</v>
      </c>
      <c r="R124" s="302">
        <f>Q140</f>
        <v>0.89183904390377178</v>
      </c>
      <c r="S124" s="156">
        <v>0.74375000000000013</v>
      </c>
      <c r="T124" s="157">
        <v>0.75050925925925938</v>
      </c>
      <c r="U124" s="158"/>
      <c r="V124" s="159">
        <v>9.7398083309045962</v>
      </c>
      <c r="W124" s="157"/>
      <c r="X124" s="168"/>
      <c r="Y124" s="305"/>
      <c r="Z124" s="306"/>
      <c r="AA124" s="170">
        <f t="shared" si="63"/>
        <v>-390.49125630004164</v>
      </c>
      <c r="AB124" s="155">
        <f t="shared" si="64"/>
        <v>0.89153020658332172</v>
      </c>
      <c r="AC124" s="307">
        <f>AB140</f>
        <v>0.89183904390377178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495</v>
      </c>
      <c r="G125" s="102">
        <f t="shared" si="65"/>
        <v>8266.5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3215.8438854278302</v>
      </c>
      <c r="N125" s="105">
        <f t="shared" si="59"/>
        <v>1071.9479618092766</v>
      </c>
      <c r="O125" s="107">
        <f t="shared" si="60"/>
        <v>0</v>
      </c>
      <c r="P125" s="108">
        <f t="shared" si="61"/>
        <v>-128.05203819072335</v>
      </c>
      <c r="Q125" s="109">
        <f t="shared" si="62"/>
        <v>0.89328996817439721</v>
      </c>
      <c r="R125" s="303"/>
      <c r="S125" s="46">
        <v>0.76041666666666674</v>
      </c>
      <c r="T125" s="47">
        <v>0.76682870370370382</v>
      </c>
      <c r="U125" s="110">
        <v>15</v>
      </c>
      <c r="V125" s="111">
        <v>9.2355229476721838</v>
      </c>
      <c r="W125" s="112"/>
      <c r="X125" s="13"/>
      <c r="Y125" s="294"/>
      <c r="Z125" s="295"/>
      <c r="AA125" s="171">
        <f t="shared" si="63"/>
        <v>-384.15611457216983</v>
      </c>
      <c r="AB125" s="109">
        <f t="shared" si="64"/>
        <v>0.89328996817439732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786</v>
      </c>
      <c r="G126" s="102">
        <f t="shared" si="65"/>
        <v>23580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3209.5200309830338</v>
      </c>
      <c r="N126" s="105">
        <f t="shared" si="59"/>
        <v>802.38000774575846</v>
      </c>
      <c r="O126" s="107">
        <f t="shared" si="60"/>
        <v>0</v>
      </c>
      <c r="P126" s="108">
        <f t="shared" si="61"/>
        <v>-97.619992254241538</v>
      </c>
      <c r="Q126" s="109">
        <f t="shared" si="62"/>
        <v>0.89153334193973166</v>
      </c>
      <c r="R126" s="303"/>
      <c r="S126" s="46">
        <v>0.77708333333333335</v>
      </c>
      <c r="T126" s="47">
        <v>0.78728009259259257</v>
      </c>
      <c r="U126" s="110">
        <v>14.766666666666524</v>
      </c>
      <c r="V126" s="111">
        <v>14.693785844843447</v>
      </c>
      <c r="W126" s="112"/>
      <c r="X126" s="13"/>
      <c r="Y126" s="294"/>
      <c r="Z126" s="295"/>
      <c r="AA126" s="171">
        <f t="shared" si="63"/>
        <v>-390.47996901696615</v>
      </c>
      <c r="AB126" s="109">
        <f t="shared" si="64"/>
        <v>0.89153334193973166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736</v>
      </c>
      <c r="G127" s="102">
        <f t="shared" si="65"/>
        <v>18267.52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3208.713150673058</v>
      </c>
      <c r="N127" s="105">
        <f t="shared" si="59"/>
        <v>641.74263013461155</v>
      </c>
      <c r="O127" s="107">
        <f t="shared" si="60"/>
        <v>0</v>
      </c>
      <c r="P127" s="108">
        <f t="shared" si="61"/>
        <v>-78.257369865388455</v>
      </c>
      <c r="Q127" s="109">
        <f t="shared" si="62"/>
        <v>0.89130920852029383</v>
      </c>
      <c r="R127" s="303"/>
      <c r="S127" s="46">
        <v>0.79722222222222217</v>
      </c>
      <c r="T127" s="47">
        <v>0.80677083333333333</v>
      </c>
      <c r="U127" s="110">
        <v>15</v>
      </c>
      <c r="V127" s="111">
        <v>13.762526572603418</v>
      </c>
      <c r="W127" s="112"/>
      <c r="X127" s="13"/>
      <c r="Y127" s="294"/>
      <c r="Z127" s="295"/>
      <c r="AA127" s="171">
        <f t="shared" si="63"/>
        <v>-391.28684932694205</v>
      </c>
      <c r="AB127" s="109">
        <f t="shared" si="64"/>
        <v>0.89130920852029383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3208.109665185601</v>
      </c>
      <c r="N128" s="105">
        <f t="shared" si="59"/>
        <v>1069.3698883952004</v>
      </c>
      <c r="O128" s="107">
        <f t="shared" si="60"/>
        <v>0</v>
      </c>
      <c r="P128" s="108">
        <f t="shared" si="61"/>
        <v>-130.63011160479959</v>
      </c>
      <c r="Q128" s="109">
        <f t="shared" si="62"/>
        <v>0.891141573662667</v>
      </c>
      <c r="R128" s="303"/>
      <c r="S128" s="46">
        <v>0.81666666666666654</v>
      </c>
      <c r="T128" s="47">
        <v>0.8308333333333332</v>
      </c>
      <c r="U128" s="110">
        <v>15</v>
      </c>
      <c r="V128" s="111">
        <v>20.404539380424485</v>
      </c>
      <c r="W128" s="112"/>
      <c r="X128" s="115"/>
      <c r="Y128" s="294"/>
      <c r="Z128" s="295"/>
      <c r="AA128" s="171">
        <f t="shared" si="63"/>
        <v>-391.89033481439901</v>
      </c>
      <c r="AB128" s="109">
        <f t="shared" si="64"/>
        <v>0.89114157366266689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2569</v>
      </c>
      <c r="G129" s="120">
        <f t="shared" si="65"/>
        <v>42799.54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3212.0278723519905</v>
      </c>
      <c r="N129" s="105">
        <f t="shared" si="59"/>
        <v>642.40557447039805</v>
      </c>
      <c r="O129" s="107">
        <f t="shared" si="60"/>
        <v>0</v>
      </c>
      <c r="P129" s="108">
        <f t="shared" si="61"/>
        <v>-77.594425529601949</v>
      </c>
      <c r="Q129" s="109">
        <f t="shared" si="62"/>
        <v>0.89222996454221948</v>
      </c>
      <c r="R129" s="303"/>
      <c r="S129" s="46">
        <v>0.84097222222222201</v>
      </c>
      <c r="T129" s="119">
        <v>0.8742939814814813</v>
      </c>
      <c r="U129" s="110">
        <v>14.599999999999884</v>
      </c>
      <c r="V129" s="111">
        <v>47.988375607441974</v>
      </c>
      <c r="W129" s="112"/>
      <c r="X129" s="49"/>
      <c r="Y129" s="294"/>
      <c r="Z129" s="295"/>
      <c r="AA129" s="171">
        <f t="shared" si="63"/>
        <v>-387.97212764800952</v>
      </c>
      <c r="AB129" s="109">
        <f t="shared" si="64"/>
        <v>0.89222996454221959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3209.5087436999579</v>
      </c>
      <c r="N130" s="105">
        <f t="shared" si="59"/>
        <v>641.9017487399916</v>
      </c>
      <c r="O130" s="122">
        <f t="shared" si="60"/>
        <v>0</v>
      </c>
      <c r="P130" s="123">
        <f t="shared" si="61"/>
        <v>-78.098251260008396</v>
      </c>
      <c r="Q130" s="124">
        <f t="shared" si="62"/>
        <v>0.89153020658332172</v>
      </c>
      <c r="R130" s="303"/>
      <c r="S130" s="46">
        <v>0.88402777777777752</v>
      </c>
      <c r="T130" s="119">
        <v>0.89844907407407382</v>
      </c>
      <c r="U130" s="110">
        <v>15</v>
      </c>
      <c r="V130" s="111">
        <v>20.769533696036483</v>
      </c>
      <c r="W130" s="112"/>
      <c r="X130" s="115"/>
      <c r="Y130" s="294"/>
      <c r="Z130" s="295"/>
      <c r="AA130" s="171">
        <f t="shared" si="63"/>
        <v>-390.4912563000421</v>
      </c>
      <c r="AB130" s="109">
        <f t="shared" si="64"/>
        <v>0.8915302065833216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1114</v>
      </c>
      <c r="G131" s="120">
        <f t="shared" si="65"/>
        <v>18603.8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3215.8438854278302</v>
      </c>
      <c r="N131" s="105">
        <f t="shared" si="59"/>
        <v>1071.9479618092766</v>
      </c>
      <c r="O131" s="122">
        <f t="shared" si="60"/>
        <v>0</v>
      </c>
      <c r="P131" s="123">
        <f t="shared" si="61"/>
        <v>-128.05203819072335</v>
      </c>
      <c r="Q131" s="124">
        <f t="shared" si="62"/>
        <v>0.89328996817439721</v>
      </c>
      <c r="R131" s="303"/>
      <c r="S131" s="46">
        <v>0.90833333333333299</v>
      </c>
      <c r="T131" s="119">
        <v>0.92276620370370332</v>
      </c>
      <c r="U131" s="110">
        <v>15</v>
      </c>
      <c r="V131" s="111">
        <v>20.784591037791539</v>
      </c>
      <c r="W131" s="112"/>
      <c r="X131" s="115"/>
      <c r="Y131" s="294"/>
      <c r="Z131" s="295"/>
      <c r="AA131" s="171">
        <f t="shared" si="63"/>
        <v>-384.15611457216983</v>
      </c>
      <c r="AB131" s="109">
        <f t="shared" si="64"/>
        <v>0.89328996817439732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3209.5200309830338</v>
      </c>
      <c r="N132" s="105">
        <f t="shared" si="59"/>
        <v>802.38000774575846</v>
      </c>
      <c r="O132" s="122">
        <f t="shared" si="60"/>
        <v>0</v>
      </c>
      <c r="P132" s="123">
        <f t="shared" si="61"/>
        <v>-97.619992254241538</v>
      </c>
      <c r="Q132" s="124">
        <f t="shared" si="62"/>
        <v>0.89153334193973166</v>
      </c>
      <c r="R132" s="303"/>
      <c r="S132" s="46">
        <v>0.93263888888888846</v>
      </c>
      <c r="T132" s="119">
        <v>0.95620370370370322</v>
      </c>
      <c r="U132" s="110">
        <v>15</v>
      </c>
      <c r="V132" s="111">
        <v>33.949001392157378</v>
      </c>
      <c r="W132" s="125"/>
      <c r="X132" s="126"/>
      <c r="Y132" s="294"/>
      <c r="Z132" s="295"/>
      <c r="AA132" s="171">
        <f t="shared" si="63"/>
        <v>-390.47996901696615</v>
      </c>
      <c r="AB132" s="109">
        <f t="shared" si="64"/>
        <v>0.89153334193973166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3208.7131506730575</v>
      </c>
      <c r="N133" s="105">
        <f t="shared" si="59"/>
        <v>641.74263013461155</v>
      </c>
      <c r="O133" s="122">
        <f t="shared" si="60"/>
        <v>0</v>
      </c>
      <c r="P133" s="123">
        <f t="shared" si="61"/>
        <v>-78.257369865388455</v>
      </c>
      <c r="Q133" s="124">
        <f t="shared" si="62"/>
        <v>0.89130920852029383</v>
      </c>
      <c r="R133" s="303"/>
      <c r="S133" s="46">
        <v>0.96597222222222179</v>
      </c>
      <c r="T133" s="119">
        <v>0.9881018518518514</v>
      </c>
      <c r="U133" s="110">
        <v>15</v>
      </c>
      <c r="V133" s="111">
        <v>31.881939954196781</v>
      </c>
      <c r="W133" s="125"/>
      <c r="X133" s="126"/>
      <c r="Y133" s="294"/>
      <c r="Z133" s="295"/>
      <c r="AA133" s="171">
        <f t="shared" si="63"/>
        <v>-391.2868493269425</v>
      </c>
      <c r="AB133" s="109">
        <f t="shared" si="64"/>
        <v>0.89130920852029372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2721</v>
      </c>
      <c r="G134" s="120">
        <f t="shared" si="65"/>
        <v>49467.78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3208.1096651856005</v>
      </c>
      <c r="N134" s="105">
        <f t="shared" si="59"/>
        <v>1069.3698883952002</v>
      </c>
      <c r="O134" s="122">
        <f t="shared" si="60"/>
        <v>0</v>
      </c>
      <c r="P134" s="123">
        <f t="shared" si="61"/>
        <v>-130.63011160479982</v>
      </c>
      <c r="Q134" s="124">
        <f t="shared" si="62"/>
        <v>0.89114157366266677</v>
      </c>
      <c r="R134" s="303"/>
      <c r="S134" s="46">
        <v>0.99791666666666623</v>
      </c>
      <c r="T134" s="119">
        <v>1.0332523148148143</v>
      </c>
      <c r="U134" s="110">
        <v>15</v>
      </c>
      <c r="V134" s="111">
        <v>50.889781534495903</v>
      </c>
      <c r="W134" s="125"/>
      <c r="X134" s="126"/>
      <c r="Y134" s="294"/>
      <c r="Z134" s="295"/>
      <c r="AA134" s="171">
        <f t="shared" si="63"/>
        <v>-391.89033481439947</v>
      </c>
      <c r="AB134" s="109">
        <f t="shared" si="64"/>
        <v>0.89114157366266677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6544</v>
      </c>
      <c r="G135" s="120">
        <f t="shared" si="65"/>
        <v>109023.04000000001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3212.0278723519905</v>
      </c>
      <c r="N135" s="105">
        <f t="shared" si="59"/>
        <v>642.40557447039805</v>
      </c>
      <c r="O135" s="122">
        <f t="shared" si="60"/>
        <v>0</v>
      </c>
      <c r="P135" s="123">
        <f t="shared" si="61"/>
        <v>-77.594425529601949</v>
      </c>
      <c r="Q135" s="124">
        <f t="shared" si="62"/>
        <v>0.89222996454221948</v>
      </c>
      <c r="R135" s="303"/>
      <c r="S135" s="46">
        <v>1.0430555555555552</v>
      </c>
      <c r="T135" s="119">
        <v>1.1279398148148145</v>
      </c>
      <c r="U135" s="110">
        <v>15</v>
      </c>
      <c r="V135" s="111">
        <v>122.24053327174009</v>
      </c>
      <c r="W135" s="125"/>
      <c r="X135" s="126"/>
      <c r="Y135" s="294"/>
      <c r="Z135" s="295"/>
      <c r="AA135" s="171">
        <f t="shared" si="63"/>
        <v>-387.97212764800952</v>
      </c>
      <c r="AB135" s="109">
        <f t="shared" si="64"/>
        <v>0.89222996454221959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3210.6205580535784</v>
      </c>
      <c r="N140" s="137">
        <f>M140/L140</f>
        <v>770.54893393285874</v>
      </c>
      <c r="O140" s="138">
        <f>L140-I140</f>
        <v>0</v>
      </c>
      <c r="P140" s="139">
        <f>N140-K140</f>
        <v>-93.451066067141142</v>
      </c>
      <c r="Q140" s="140">
        <f>N140/K140</f>
        <v>0.89183904390377178</v>
      </c>
      <c r="R140" s="304"/>
      <c r="S140" s="141">
        <v>0.74375000000000013</v>
      </c>
      <c r="T140" s="142">
        <v>1.1279398148148145</v>
      </c>
      <c r="U140" s="143"/>
      <c r="V140" s="165"/>
      <c r="W140" s="166"/>
      <c r="X140" s="137"/>
      <c r="Y140" s="290"/>
      <c r="Z140" s="291"/>
      <c r="AA140" s="173">
        <f>M140-J140</f>
        <v>-389.37944194642159</v>
      </c>
      <c r="AB140" s="140">
        <f>M140/J140</f>
        <v>0.89183904390377178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414CB37C-B45D-4E25-9A40-6B03D1CFB9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74E8-83F6-4D8B-963A-26AFDAEEC9F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101127</v>
      </c>
      <c r="E1" s="87" t="s">
        <v>3</v>
      </c>
      <c r="F1" s="88">
        <f>SUM(G5:G140)</f>
        <v>4582936.9900000012</v>
      </c>
      <c r="G1" s="89" t="s">
        <v>84</v>
      </c>
      <c r="H1" s="90">
        <f>L21+L38+L55+L72+L89+L106+L123+L140</f>
        <v>136.40119047619049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46236</v>
      </c>
      <c r="B2" s="348"/>
      <c r="C2" s="91" t="s">
        <v>40</v>
      </c>
      <c r="D2" s="92">
        <f>AVERAGE(N21,N38,N55,N72,N89,N106,N123,N140)</f>
        <v>201.85460203528137</v>
      </c>
      <c r="E2" s="92" t="s">
        <v>91</v>
      </c>
      <c r="F2" s="93">
        <f>F1/D1</f>
        <v>45.318628951714196</v>
      </c>
      <c r="G2" s="94" t="s">
        <v>92</v>
      </c>
      <c r="H2" s="95">
        <f>COUNT(H5:H140)</f>
        <v>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49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1083.3272881768489</v>
      </c>
      <c r="N5" s="151">
        <f>M5/L5</f>
        <v>83.332868321296075</v>
      </c>
      <c r="O5" s="153">
        <f>L5-I5</f>
        <v>0</v>
      </c>
      <c r="P5" s="154">
        <f>N5-K5</f>
        <v>-8.9748239863962311</v>
      </c>
      <c r="Q5" s="155">
        <f>N5/K5</f>
        <v>0.90277274014737419</v>
      </c>
      <c r="R5" s="302">
        <f>Q21</f>
        <v>0.90054157055695627</v>
      </c>
      <c r="S5" s="156">
        <v>0.16666666666666666</v>
      </c>
      <c r="T5" s="157">
        <v>0.29450231481481481</v>
      </c>
      <c r="U5" s="158"/>
      <c r="V5" s="159">
        <v>184.09948884020193</v>
      </c>
      <c r="W5" s="180"/>
      <c r="X5" s="151"/>
      <c r="Y5" s="12"/>
      <c r="Z5" s="197"/>
      <c r="AA5" s="305"/>
      <c r="AB5" s="306"/>
      <c r="AC5" s="12">
        <v>3</v>
      </c>
      <c r="AD5" s="197"/>
      <c r="AE5" s="177">
        <f>M5-J5</f>
        <v>-116.67271182315108</v>
      </c>
      <c r="AF5" s="131">
        <f>M5/J5</f>
        <v>0.90277274014737408</v>
      </c>
      <c r="AG5" s="381">
        <f>AF21</f>
        <v>0.90054157055695627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4602</v>
      </c>
      <c r="G6" s="102">
        <f t="shared" si="0"/>
        <v>259690.86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1800.4827091726504</v>
      </c>
      <c r="N6" s="105">
        <f>M6/L6</f>
        <v>75.020112882193771</v>
      </c>
      <c r="O6" s="107">
        <f>L6-I6</f>
        <v>0</v>
      </c>
      <c r="P6" s="108">
        <f>N6-K6</f>
        <v>-8.3132204511395571</v>
      </c>
      <c r="Q6" s="109">
        <f>N6/K6</f>
        <v>0.90024135458632526</v>
      </c>
      <c r="R6" s="303"/>
      <c r="S6" s="46">
        <v>0.29861111111111105</v>
      </c>
      <c r="T6" s="47">
        <v>0.4051041666666666</v>
      </c>
      <c r="U6" s="110">
        <v>5.916666666666579</v>
      </c>
      <c r="V6" s="111">
        <v>153.35887348059089</v>
      </c>
      <c r="W6" s="112"/>
      <c r="X6" s="115"/>
      <c r="Y6" s="12"/>
      <c r="Z6" s="197"/>
      <c r="AA6" s="294"/>
      <c r="AB6" s="295"/>
      <c r="AC6" s="12">
        <v>3</v>
      </c>
      <c r="AD6" s="197"/>
      <c r="AE6" s="116">
        <f>M6-J6</f>
        <v>-199.5172908273496</v>
      </c>
      <c r="AF6" s="109">
        <f>M6/J6</f>
        <v>0.90024135458632515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791</v>
      </c>
      <c r="G7" s="102">
        <f t="shared" si="0"/>
        <v>61183.85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1800.8216040393497</v>
      </c>
      <c r="N7" s="105">
        <f>M7/L7</f>
        <v>72.032864161573983</v>
      </c>
      <c r="O7" s="107">
        <f>L7-I7</f>
        <v>0</v>
      </c>
      <c r="P7" s="108">
        <f>N7-K7</f>
        <v>-7.9671358384260174</v>
      </c>
      <c r="Q7" s="109">
        <f>N7/K7</f>
        <v>0.90041080201967483</v>
      </c>
      <c r="R7" s="303"/>
      <c r="S7" s="46">
        <v>0.40902777777777771</v>
      </c>
      <c r="T7" s="47">
        <v>0.42732638888888885</v>
      </c>
      <c r="U7" s="110">
        <v>5.6500000000000039</v>
      </c>
      <c r="V7" s="111">
        <v>26.354637179798601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-199.17839596065028</v>
      </c>
      <c r="AF7" s="109">
        <f>M7/J7</f>
        <v>0.90041080201967483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2321</v>
      </c>
      <c r="G8" s="102">
        <f t="shared" si="0"/>
        <v>179506.14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1799.0404775893642</v>
      </c>
      <c r="N8" s="105">
        <f>M8/L8</f>
        <v>78.219151199537578</v>
      </c>
      <c r="O8" s="107">
        <f>L8-I8</f>
        <v>0</v>
      </c>
      <c r="P8" s="108">
        <f>N8-K8</f>
        <v>-8.7373705395928596</v>
      </c>
      <c r="Q8" s="109">
        <f>N8/K8</f>
        <v>0.89952023879468213</v>
      </c>
      <c r="R8" s="303"/>
      <c r="S8" s="46">
        <v>0.43055555555555547</v>
      </c>
      <c r="T8" s="47">
        <v>0.48430555555555549</v>
      </c>
      <c r="U8" s="110">
        <v>4.6499999999999275</v>
      </c>
      <c r="V8" s="111">
        <v>77.407930357743993</v>
      </c>
      <c r="W8" s="112">
        <v>0.48430555555555549</v>
      </c>
      <c r="X8" s="115">
        <v>0.52361111111111103</v>
      </c>
      <c r="Y8" s="12"/>
      <c r="Z8" s="197"/>
      <c r="AA8" s="294"/>
      <c r="AB8" s="295"/>
      <c r="AC8" s="12">
        <v>2</v>
      </c>
      <c r="AD8" s="197"/>
      <c r="AE8" s="116">
        <f>M8-J8</f>
        <v>-200.95952241063583</v>
      </c>
      <c r="AF8" s="109">
        <f>M8/J8</f>
        <v>0.89952023879468213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5413</v>
      </c>
      <c r="G9" s="102">
        <f t="shared" si="0"/>
        <v>322181.76000000001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1801.3103701457844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03"/>
      <c r="S9" s="46">
        <v>0.52361111111111103</v>
      </c>
      <c r="T9" s="47">
        <v>0.64881944444444439</v>
      </c>
      <c r="U9" s="110">
        <v>56.599999999999973</v>
      </c>
      <c r="V9" s="111">
        <v>180.30207641213701</v>
      </c>
      <c r="W9" s="112"/>
      <c r="X9" s="115"/>
      <c r="Y9" s="12"/>
      <c r="Z9" s="197"/>
      <c r="AA9" s="294"/>
      <c r="AB9" s="295"/>
      <c r="AC9" s="12">
        <v>4</v>
      </c>
      <c r="AD9" s="197"/>
      <c r="AE9" s="116">
        <f>M9-J9</f>
        <v>-198.68962985421558</v>
      </c>
      <c r="AF9" s="109">
        <f>M9/J9</f>
        <v>0.90065518507289222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1656.9964898247995</v>
      </c>
      <c r="N21" s="137">
        <f t="shared" ref="N21:N28" si="5">M21/L21</f>
        <v>76.009013294715572</v>
      </c>
      <c r="O21" s="138">
        <f t="shared" ref="O21:O28" si="6">L21-I21</f>
        <v>0</v>
      </c>
      <c r="P21" s="139">
        <f t="shared" ref="P21:P28" si="7">N21-K21</f>
        <v>-8.3946564300550648</v>
      </c>
      <c r="Q21" s="140">
        <f t="shared" ref="Q21:Q28" si="8">N21/K21</f>
        <v>0.90054157055695627</v>
      </c>
      <c r="R21" s="304"/>
      <c r="S21" s="141">
        <v>0.16666666666666666</v>
      </c>
      <c r="T21" s="142">
        <v>0.64881944444444439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13</v>
      </c>
      <c r="AD21" s="179">
        <f>SUM(AD5:AD20)</f>
        <v>0</v>
      </c>
      <c r="AE21" s="167">
        <f t="shared" ref="AE21:AE28" si="9">M21-J21</f>
        <v>-183.00351017520052</v>
      </c>
      <c r="AF21" s="140">
        <f t="shared" ref="AF21:AF28" si="10">M21/J21</f>
        <v>0.90054157055695627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2499</v>
      </c>
      <c r="G22" s="147">
        <f t="shared" ref="G22:G28" si="11">E22*F22</f>
        <v>91088.55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02">
        <f>Q38</f>
        <v>0.9023542064003709</v>
      </c>
      <c r="S22" s="156">
        <v>0.16666666666666666</v>
      </c>
      <c r="T22" s="157">
        <v>0.22165509259259258</v>
      </c>
      <c r="U22" s="158"/>
      <c r="V22" s="159">
        <v>79.195962186309757</v>
      </c>
      <c r="W22" s="96"/>
      <c r="X22" s="97"/>
      <c r="Y22" s="12"/>
      <c r="Z22" s="197"/>
      <c r="AA22" s="305"/>
      <c r="AB22" s="306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4">
        <f>AF38</f>
        <v>0.90957304005157402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1475</v>
      </c>
      <c r="G23" s="102">
        <f t="shared" si="11"/>
        <v>46787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1801.2275142827239</v>
      </c>
      <c r="N23" s="105">
        <f t="shared" si="5"/>
        <v>81.873977921942</v>
      </c>
      <c r="O23" s="107">
        <f t="shared" si="6"/>
        <v>0</v>
      </c>
      <c r="P23" s="108">
        <f t="shared" si="7"/>
        <v>-9.0351129871489064</v>
      </c>
      <c r="Q23" s="109">
        <f t="shared" si="8"/>
        <v>0.90061375714136205</v>
      </c>
      <c r="R23" s="303"/>
      <c r="S23" s="46">
        <v>0.22499999999999998</v>
      </c>
      <c r="T23" s="47">
        <v>0.2591087962962963</v>
      </c>
      <c r="U23" s="110">
        <v>4.8166666666666469</v>
      </c>
      <c r="V23" s="111">
        <v>49.133160191172209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-198.77248571727614</v>
      </c>
      <c r="AF23" s="109">
        <f t="shared" si="10"/>
        <v>0.90061375714136194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1491</v>
      </c>
      <c r="G24" s="102">
        <f t="shared" si="11"/>
        <v>51871.89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1808.7279954925195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03"/>
      <c r="S24" s="46">
        <v>0.26249999999999996</v>
      </c>
      <c r="T24" s="47">
        <v>0.29684027777777772</v>
      </c>
      <c r="U24" s="110">
        <v>4.8833333333332707</v>
      </c>
      <c r="V24" s="111">
        <v>49.460173239392965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-191.27200450748046</v>
      </c>
      <c r="AF24" s="109">
        <f t="shared" si="10"/>
        <v>0.90436399774625975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2992</v>
      </c>
      <c r="G25" s="102">
        <f t="shared" si="11"/>
        <v>99334.400000000009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1806.9724640015379</v>
      </c>
      <c r="N25" s="105">
        <f t="shared" si="5"/>
        <v>164.27022400013982</v>
      </c>
      <c r="O25" s="107">
        <f t="shared" si="6"/>
        <v>0</v>
      </c>
      <c r="P25" s="108">
        <f t="shared" si="7"/>
        <v>-17.547957818041994</v>
      </c>
      <c r="Q25" s="109">
        <f t="shared" si="8"/>
        <v>0.90348623200076905</v>
      </c>
      <c r="R25" s="303"/>
      <c r="S25" s="46">
        <v>0.30069444444444438</v>
      </c>
      <c r="T25" s="47">
        <v>0.36967592592592585</v>
      </c>
      <c r="U25" s="110">
        <v>5.5499999999999883</v>
      </c>
      <c r="V25" s="111">
        <v>99.348497874977696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-193.0275359984621</v>
      </c>
      <c r="AF25" s="109">
        <f t="shared" si="10"/>
        <v>0.90348623200076894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1881</v>
      </c>
      <c r="G26" s="102">
        <f t="shared" si="11"/>
        <v>96758.64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1802.7709154418078</v>
      </c>
      <c r="N26" s="105">
        <f t="shared" si="5"/>
        <v>94.882679760095144</v>
      </c>
      <c r="O26" s="107">
        <f t="shared" si="6"/>
        <v>0</v>
      </c>
      <c r="P26" s="108">
        <f t="shared" si="7"/>
        <v>-10.380478134641692</v>
      </c>
      <c r="Q26" s="109">
        <f t="shared" si="8"/>
        <v>0.90138545772090395</v>
      </c>
      <c r="R26" s="303"/>
      <c r="S26" s="46">
        <v>0.37361111111111101</v>
      </c>
      <c r="T26" s="47">
        <v>0.41708333333333325</v>
      </c>
      <c r="U26" s="110">
        <v>5.6666666666666199</v>
      </c>
      <c r="V26" s="111">
        <v>62.603628133384454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-197.2290845581922</v>
      </c>
      <c r="AF26" s="109">
        <f t="shared" si="10"/>
        <v>0.90138545772090395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2842</v>
      </c>
      <c r="G27" s="120">
        <f t="shared" si="11"/>
        <v>131698.28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0.42013888888888878</v>
      </c>
      <c r="T27" s="119">
        <v>0.49313657407407396</v>
      </c>
      <c r="U27" s="110">
        <v>5</v>
      </c>
      <c r="V27" s="111">
        <v>105.12842553735699</v>
      </c>
      <c r="W27" s="112">
        <v>0.49313657407407396</v>
      </c>
      <c r="X27" s="115">
        <v>0.53124999999999989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2715</v>
      </c>
      <c r="G28" s="120">
        <f t="shared" si="11"/>
        <v>81368.55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0.53124999999999989</v>
      </c>
      <c r="T28" s="119">
        <v>0.57431712962962955</v>
      </c>
      <c r="U28" s="110">
        <v>54.883333333333333</v>
      </c>
      <c r="V28" s="111">
        <v>62.018523263901599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1908.8039940510887</v>
      </c>
      <c r="N38" s="137">
        <f t="shared" ref="N38:N45" si="16">M38/L38</f>
        <v>106.04466633617159</v>
      </c>
      <c r="O38" s="138">
        <f t="shared" ref="O38:O45" si="17">L38-I38</f>
        <v>0.14285714285714235</v>
      </c>
      <c r="P38" s="139">
        <f t="shared" ref="P38:P45" si="18">N38-K38</f>
        <v>-11.475333663828408</v>
      </c>
      <c r="Q38" s="140">
        <f t="shared" ref="Q38:Q45" si="19">N38/K38</f>
        <v>0.9023542064003709</v>
      </c>
      <c r="R38" s="304"/>
      <c r="S38" s="141">
        <v>0.16666666666666666</v>
      </c>
      <c r="T38" s="142">
        <v>0.57431712962962955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6</v>
      </c>
      <c r="AD38" s="179">
        <f>SUM(AD22:AD37)</f>
        <v>0</v>
      </c>
      <c r="AE38" s="167">
        <f t="shared" ref="AE38:AE45" si="20">M38-J38</f>
        <v>-189.76743452033975</v>
      </c>
      <c r="AF38" s="140">
        <f t="shared" ref="AF38:AF45" si="21">M38/J38</f>
        <v>0.90957304005157402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3552</v>
      </c>
      <c r="G39" s="147">
        <f t="shared" ref="G39:G45" si="22">E39*F39</f>
        <v>190955.51999999999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1799.1908805090873</v>
      </c>
      <c r="N39" s="151">
        <f t="shared" si="16"/>
        <v>89.959544025454363</v>
      </c>
      <c r="O39" s="153">
        <f t="shared" si="17"/>
        <v>0</v>
      </c>
      <c r="P39" s="154">
        <f t="shared" si="18"/>
        <v>-10.040455974545637</v>
      </c>
      <c r="Q39" s="155">
        <f t="shared" si="19"/>
        <v>0.89959544025454363</v>
      </c>
      <c r="R39" s="302">
        <f>Q55</f>
        <v>0.89991450955727781</v>
      </c>
      <c r="S39" s="156">
        <v>0.16666666666666666</v>
      </c>
      <c r="T39" s="157">
        <v>0.24892361111111111</v>
      </c>
      <c r="U39" s="158"/>
      <c r="V39" s="159">
        <v>118.45324601673001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-200.80911949091274</v>
      </c>
      <c r="AF39" s="155">
        <f t="shared" si="21"/>
        <v>0.89959544025454363</v>
      </c>
      <c r="AG39" s="307">
        <f>AF55</f>
        <v>0.89991450955727792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2431</v>
      </c>
      <c r="G40" s="102">
        <f t="shared" si="22"/>
        <v>173938.05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1799.5340140253297</v>
      </c>
      <c r="N40" s="105">
        <f t="shared" si="16"/>
        <v>81.797000637514984</v>
      </c>
      <c r="O40" s="107">
        <f t="shared" si="17"/>
        <v>0</v>
      </c>
      <c r="P40" s="108">
        <f t="shared" si="18"/>
        <v>-9.1120902715759229</v>
      </c>
      <c r="Q40" s="109">
        <f t="shared" si="19"/>
        <v>0.89976700701266488</v>
      </c>
      <c r="R40" s="303"/>
      <c r="S40" s="46">
        <v>0.25208333333333333</v>
      </c>
      <c r="T40" s="47">
        <v>0.30836805555555558</v>
      </c>
      <c r="U40" s="110">
        <v>4.5499999999999918</v>
      </c>
      <c r="V40" s="111">
        <v>81.054316763776896</v>
      </c>
      <c r="W40" s="112"/>
      <c r="X40" s="115"/>
      <c r="Y40" s="12"/>
      <c r="Z40" s="197"/>
      <c r="AA40" s="294"/>
      <c r="AB40" s="295"/>
      <c r="AC40" s="12">
        <v>2</v>
      </c>
      <c r="AD40" s="197"/>
      <c r="AE40" s="116">
        <f t="shared" si="20"/>
        <v>-200.46598597467028</v>
      </c>
      <c r="AF40" s="109">
        <f t="shared" si="21"/>
        <v>0.89976700701266488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1956</v>
      </c>
      <c r="G41" s="102">
        <f t="shared" si="22"/>
        <v>125027.52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1801.0841751572375</v>
      </c>
      <c r="N41" s="105">
        <f t="shared" si="16"/>
        <v>75.045173964884896</v>
      </c>
      <c r="O41" s="107">
        <f t="shared" si="17"/>
        <v>0</v>
      </c>
      <c r="P41" s="108">
        <f t="shared" si="18"/>
        <v>-8.2881593684484329</v>
      </c>
      <c r="Q41" s="109">
        <f t="shared" si="19"/>
        <v>0.90054208757861876</v>
      </c>
      <c r="R41" s="303"/>
      <c r="S41" s="46">
        <v>0.3125</v>
      </c>
      <c r="T41" s="47">
        <v>0.35774305555555558</v>
      </c>
      <c r="U41" s="110">
        <v>5.9499999999999709</v>
      </c>
      <c r="V41" s="111">
        <v>65.160752406119101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-198.9158248427625</v>
      </c>
      <c r="AF41" s="109">
        <f t="shared" si="21"/>
        <v>0.90054208757861876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1246</v>
      </c>
      <c r="G42" s="102">
        <f t="shared" si="22"/>
        <v>73102.820000000007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1800.2615804078919</v>
      </c>
      <c r="N42" s="105">
        <f t="shared" si="16"/>
        <v>78.272242626430085</v>
      </c>
      <c r="O42" s="107">
        <f t="shared" si="17"/>
        <v>0</v>
      </c>
      <c r="P42" s="108">
        <f t="shared" si="18"/>
        <v>-8.6842791127003522</v>
      </c>
      <c r="Q42" s="109">
        <f t="shared" si="19"/>
        <v>0.90013079020394593</v>
      </c>
      <c r="R42" s="303"/>
      <c r="S42" s="46">
        <v>0.36180555555555555</v>
      </c>
      <c r="T42" s="47">
        <v>0.39063657407407404</v>
      </c>
      <c r="U42" s="110">
        <v>5.8499999999999552</v>
      </c>
      <c r="V42" s="111">
        <v>41.527298484624303</v>
      </c>
      <c r="W42" s="112"/>
      <c r="X42" s="115"/>
      <c r="Y42" s="12"/>
      <c r="Z42" s="197"/>
      <c r="AA42" s="294"/>
      <c r="AB42" s="295"/>
      <c r="AC42" s="12">
        <v>1</v>
      </c>
      <c r="AD42" s="197"/>
      <c r="AE42" s="116">
        <f t="shared" si="20"/>
        <v>-199.73841959210813</v>
      </c>
      <c r="AF42" s="109">
        <f t="shared" si="21"/>
        <v>0.90013079020394593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3403</v>
      </c>
      <c r="G43" s="102">
        <f t="shared" si="22"/>
        <v>202614.62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1799.1746238049861</v>
      </c>
      <c r="N43" s="105">
        <f t="shared" si="16"/>
        <v>78.224983643695055</v>
      </c>
      <c r="O43" s="107">
        <f t="shared" si="17"/>
        <v>0</v>
      </c>
      <c r="P43" s="108">
        <f t="shared" si="18"/>
        <v>-8.7315380954353827</v>
      </c>
      <c r="Q43" s="109">
        <f t="shared" si="19"/>
        <v>0.89958731190249308</v>
      </c>
      <c r="R43" s="303"/>
      <c r="S43" s="46">
        <v>0.39374999999999999</v>
      </c>
      <c r="T43" s="47">
        <v>0.47255787037037034</v>
      </c>
      <c r="U43" s="110">
        <v>5</v>
      </c>
      <c r="V43" s="111">
        <v>113.485371179919</v>
      </c>
      <c r="W43" s="112">
        <v>0.47255787037037034</v>
      </c>
      <c r="X43" s="115">
        <v>0.51111111111111107</v>
      </c>
      <c r="Y43" s="12"/>
      <c r="Z43" s="197"/>
      <c r="AA43" s="294"/>
      <c r="AB43" s="295"/>
      <c r="AC43" s="12">
        <v>3</v>
      </c>
      <c r="AD43" s="197"/>
      <c r="AE43" s="116">
        <f t="shared" si="20"/>
        <v>-200.82537619501386</v>
      </c>
      <c r="AF43" s="109">
        <f t="shared" si="21"/>
        <v>0.89958731190249308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3552</v>
      </c>
      <c r="G44" s="120">
        <f t="shared" si="22"/>
        <v>216991.68000000002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1800.2459067643751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03"/>
      <c r="S44" s="46">
        <v>0.51111111111111107</v>
      </c>
      <c r="T44" s="119">
        <v>0.59332175925925923</v>
      </c>
      <c r="U44" s="110">
        <v>55.516666666666659</v>
      </c>
      <c r="V44" s="111">
        <v>118.38382700896993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-199.75409323562485</v>
      </c>
      <c r="AF44" s="109">
        <f t="shared" si="21"/>
        <v>0.90012295338218762</v>
      </c>
      <c r="AG44" s="308"/>
    </row>
    <row r="45" spans="1:33" ht="15.75" customHeight="1">
      <c r="A45" s="311"/>
      <c r="B45" s="162" t="s">
        <v>173</v>
      </c>
      <c r="C45" s="292" t="s">
        <v>175</v>
      </c>
      <c r="D45" s="293"/>
      <c r="E45" s="100">
        <v>58.67</v>
      </c>
      <c r="F45" s="101">
        <v>3083</v>
      </c>
      <c r="G45" s="120">
        <f t="shared" si="22"/>
        <v>180879.61000000002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1799.3119531329821</v>
      </c>
      <c r="N45" s="105">
        <f t="shared" si="16"/>
        <v>78.230954484042698</v>
      </c>
      <c r="O45" s="122">
        <f t="shared" si="17"/>
        <v>0</v>
      </c>
      <c r="P45" s="123">
        <f t="shared" si="18"/>
        <v>-8.7255672550877392</v>
      </c>
      <c r="Q45" s="124">
        <f t="shared" si="19"/>
        <v>0.89965597656649099</v>
      </c>
      <c r="R45" s="303"/>
      <c r="S45" s="118">
        <v>0.59722222222222221</v>
      </c>
      <c r="T45" s="119">
        <v>0.66861111111111104</v>
      </c>
      <c r="U45" s="110">
        <v>5.616666666666692</v>
      </c>
      <c r="V45" s="111">
        <v>102.80596406749299</v>
      </c>
      <c r="W45" s="119"/>
      <c r="X45" s="188"/>
      <c r="Y45" s="12"/>
      <c r="Z45" s="197"/>
      <c r="AA45" s="294"/>
      <c r="AB45" s="295"/>
      <c r="AC45" s="12">
        <v>2</v>
      </c>
      <c r="AD45" s="197"/>
      <c r="AE45" s="116">
        <f t="shared" si="20"/>
        <v>-200.68804686701787</v>
      </c>
      <c r="AF45" s="109">
        <f t="shared" si="21"/>
        <v>0.8996559765664911</v>
      </c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1799.8290191145559</v>
      </c>
      <c r="N55" s="137">
        <f t="shared" ref="N55:N63" si="27">M55/L55</f>
        <v>81.282600863238002</v>
      </c>
      <c r="O55" s="138">
        <f t="shared" ref="O55:O63" si="28">L55-I55</f>
        <v>0</v>
      </c>
      <c r="P55" s="139">
        <f t="shared" ref="P55:P63" si="29">N55-K55</f>
        <v>-9.039979781923293</v>
      </c>
      <c r="Q55" s="140">
        <f t="shared" ref="Q55:Q63" si="30">N55/K55</f>
        <v>0.89991450955727781</v>
      </c>
      <c r="R55" s="304"/>
      <c r="S55" s="141">
        <v>0.16666666666666666</v>
      </c>
      <c r="T55" s="142">
        <v>0.66861111111111104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13</v>
      </c>
      <c r="AD55" s="190">
        <f>SUM(AD39:AD54)</f>
        <v>0</v>
      </c>
      <c r="AE55" s="167">
        <f t="shared" ref="AE55:AE63" si="31">M55-J55</f>
        <v>-200.17098088544412</v>
      </c>
      <c r="AF55" s="140">
        <f t="shared" ref="AF55:AF63" si="32">M55/J55</f>
        <v>0.89991450955727792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2493</v>
      </c>
      <c r="G56" s="147">
        <f t="shared" ref="G56:G63" si="33">E56*F56</f>
        <v>71947.98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3192.9179423240021</v>
      </c>
      <c r="N56" s="151">
        <f t="shared" si="27"/>
        <v>168.04831275389483</v>
      </c>
      <c r="O56" s="153">
        <f t="shared" si="28"/>
        <v>0</v>
      </c>
      <c r="P56" s="154">
        <f t="shared" si="29"/>
        <v>-21.425371456631495</v>
      </c>
      <c r="Q56" s="155">
        <f t="shared" si="30"/>
        <v>0.88692165064555606</v>
      </c>
      <c r="R56" s="302">
        <f>Q72</f>
        <v>0.90199221237024352</v>
      </c>
      <c r="S56" s="156">
        <v>0.16666666666666666</v>
      </c>
      <c r="T56" s="157">
        <v>0.19918981481481479</v>
      </c>
      <c r="U56" s="158"/>
      <c r="V56" s="159">
        <v>46.847430063024568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-407.08205767599793</v>
      </c>
      <c r="AF56" s="155">
        <f t="shared" si="32"/>
        <v>0.88692165064555617</v>
      </c>
      <c r="AG56" s="307">
        <f>AF72</f>
        <v>0.90199221237024341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3582</v>
      </c>
      <c r="G57" s="102">
        <f t="shared" si="33"/>
        <v>128557.98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3191.8477585405881</v>
      </c>
      <c r="N57" s="105">
        <f t="shared" si="27"/>
        <v>167.99198729160989</v>
      </c>
      <c r="O57" s="107">
        <f t="shared" si="28"/>
        <v>0</v>
      </c>
      <c r="P57" s="108">
        <f t="shared" si="29"/>
        <v>-21.481696918916441</v>
      </c>
      <c r="Q57" s="109">
        <f t="shared" si="30"/>
        <v>0.88662437737238542</v>
      </c>
      <c r="R57" s="303"/>
      <c r="S57" s="46">
        <v>0.20208333333333331</v>
      </c>
      <c r="T57" s="47">
        <v>0.24884259259259256</v>
      </c>
      <c r="U57" s="110">
        <v>5</v>
      </c>
      <c r="V57" s="111">
        <v>67.334038543952389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-408.15224145941193</v>
      </c>
      <c r="AF57" s="109">
        <f t="shared" si="32"/>
        <v>0.88662437737238553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1835</v>
      </c>
      <c r="G58" s="102">
        <f t="shared" si="33"/>
        <v>80666.600000000006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3267.2683112263394</v>
      </c>
      <c r="N58" s="105">
        <f t="shared" si="27"/>
        <v>136.13617963443082</v>
      </c>
      <c r="O58" s="107">
        <f t="shared" si="28"/>
        <v>0</v>
      </c>
      <c r="P58" s="108">
        <f t="shared" si="29"/>
        <v>-13.863820365569183</v>
      </c>
      <c r="Q58" s="109">
        <f t="shared" si="30"/>
        <v>0.90757453089620543</v>
      </c>
      <c r="R58" s="303"/>
      <c r="S58" s="46">
        <v>0.25277777777777777</v>
      </c>
      <c r="T58" s="47">
        <v>0.27616898148148145</v>
      </c>
      <c r="U58" s="110">
        <v>5.6666666666666998</v>
      </c>
      <c r="V58" s="111">
        <v>33.697875262247734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-332.73168877366061</v>
      </c>
      <c r="AF58" s="109">
        <f t="shared" si="32"/>
        <v>0.90757453089620543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1349</v>
      </c>
      <c r="G59" s="102">
        <f t="shared" si="33"/>
        <v>63308.57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3266.5465440095381</v>
      </c>
      <c r="N59" s="105">
        <f t="shared" si="27"/>
        <v>136.10610600039743</v>
      </c>
      <c r="O59" s="107">
        <f t="shared" si="28"/>
        <v>0</v>
      </c>
      <c r="P59" s="108">
        <f t="shared" si="29"/>
        <v>-13.893893999602568</v>
      </c>
      <c r="Q59" s="109">
        <f t="shared" si="30"/>
        <v>0.90737404000264954</v>
      </c>
      <c r="R59" s="303"/>
      <c r="S59" s="46">
        <v>0.27916666666666662</v>
      </c>
      <c r="T59" s="47">
        <v>0.29636574074074068</v>
      </c>
      <c r="U59" s="110">
        <v>5</v>
      </c>
      <c r="V59" s="111">
        <v>24.778462180015293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-333.45345599046186</v>
      </c>
      <c r="AF59" s="199">
        <f t="shared" si="32"/>
        <v>0.90737404000264943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3750</v>
      </c>
      <c r="G60" s="102">
        <f t="shared" si="33"/>
        <v>137737.5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3261.1767104351829</v>
      </c>
      <c r="N60" s="105">
        <f t="shared" si="27"/>
        <v>163.05883552175914</v>
      </c>
      <c r="O60" s="107">
        <f t="shared" si="28"/>
        <v>0</v>
      </c>
      <c r="P60" s="108">
        <f t="shared" si="29"/>
        <v>-16.941164478240864</v>
      </c>
      <c r="Q60" s="109">
        <f t="shared" si="30"/>
        <v>0.90588241956532856</v>
      </c>
      <c r="R60" s="303"/>
      <c r="S60" s="46">
        <v>0.29999999999999993</v>
      </c>
      <c r="T60" s="47">
        <v>0.3479050925925925</v>
      </c>
      <c r="U60" s="110">
        <v>5.2333333333333254</v>
      </c>
      <c r="V60" s="111">
        <v>68.993501419300642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-338.82328956481706</v>
      </c>
      <c r="AF60" s="199">
        <f t="shared" si="32"/>
        <v>0.90588241956532856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3106</v>
      </c>
      <c r="G61" s="120">
        <f t="shared" si="33"/>
        <v>150330.4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3263.3452091536046</v>
      </c>
      <c r="N61" s="105">
        <f t="shared" si="27"/>
        <v>148.33387314334567</v>
      </c>
      <c r="O61" s="107">
        <f t="shared" si="28"/>
        <v>0</v>
      </c>
      <c r="P61" s="108">
        <f t="shared" si="29"/>
        <v>-15.302490493017956</v>
      </c>
      <c r="Q61" s="109">
        <f t="shared" si="30"/>
        <v>0.90648478032044577</v>
      </c>
      <c r="R61" s="303"/>
      <c r="S61" s="46">
        <v>0.35069444444444436</v>
      </c>
      <c r="T61" s="119">
        <v>0.39034722222222212</v>
      </c>
      <c r="U61" s="110">
        <v>5</v>
      </c>
      <c r="V61" s="111">
        <v>57.107044476099162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-336.65479084639537</v>
      </c>
      <c r="AF61" s="199">
        <f t="shared" si="32"/>
        <v>0.90648478032044577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5801</v>
      </c>
      <c r="G62" s="120">
        <f t="shared" si="33"/>
        <v>223222.47999999998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3265.3412005177529</v>
      </c>
      <c r="N62" s="105">
        <f t="shared" si="27"/>
        <v>163.26706002588764</v>
      </c>
      <c r="O62" s="122">
        <f t="shared" si="28"/>
        <v>0</v>
      </c>
      <c r="P62" s="123">
        <f t="shared" si="29"/>
        <v>-16.732939974112355</v>
      </c>
      <c r="Q62" s="124">
        <f t="shared" si="30"/>
        <v>0.90703922236604251</v>
      </c>
      <c r="R62" s="303"/>
      <c r="S62" s="46">
        <v>0.39444444444444438</v>
      </c>
      <c r="T62" s="119">
        <v>0.46846064814814808</v>
      </c>
      <c r="U62" s="110">
        <v>5.900000000000043</v>
      </c>
      <c r="V62" s="111">
        <v>106.59222991606867</v>
      </c>
      <c r="W62" s="112">
        <v>0.46846064814814808</v>
      </c>
      <c r="X62" s="115">
        <v>0.50763888888888875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-334.6587994822471</v>
      </c>
      <c r="AF62" s="199">
        <f t="shared" si="32"/>
        <v>0.90703922236604251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7377</v>
      </c>
      <c r="G63" s="120">
        <f t="shared" si="33"/>
        <v>278850.59999999998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03"/>
      <c r="S63" s="46">
        <v>0.50763888888888875</v>
      </c>
      <c r="T63" s="119">
        <v>0.60166666666666657</v>
      </c>
      <c r="U63" s="110">
        <v>56.416666666666558</v>
      </c>
      <c r="V63" s="111">
        <v>135.40201955144261</v>
      </c>
      <c r="W63" s="112"/>
      <c r="X63" s="115"/>
      <c r="Y63" s="12"/>
      <c r="Z63" s="197"/>
      <c r="AA63" s="294"/>
      <c r="AB63" s="295"/>
      <c r="AC63" s="12">
        <v>2</v>
      </c>
      <c r="AD63" s="197"/>
      <c r="AE63" s="198">
        <f t="shared" si="31"/>
        <v>-331.06795994399772</v>
      </c>
      <c r="AF63" s="199">
        <f t="shared" si="32"/>
        <v>0.90803667779333397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3247.1719645328762</v>
      </c>
      <c r="N72" s="137">
        <f>M72/L72</f>
        <v>153.71228234475154</v>
      </c>
      <c r="O72" s="138">
        <f>L72-I72</f>
        <v>0</v>
      </c>
      <c r="P72" s="139">
        <f>N72-K72</f>
        <v>-16.701918838680399</v>
      </c>
      <c r="Q72" s="140">
        <f>N72/K72</f>
        <v>0.90199221237024352</v>
      </c>
      <c r="R72" s="304"/>
      <c r="S72" s="141">
        <v>0.16666666666666666</v>
      </c>
      <c r="T72" s="142">
        <v>0.60166666666666657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10</v>
      </c>
      <c r="AD72" s="190">
        <f>SUM(AD56:AD71)</f>
        <v>0</v>
      </c>
      <c r="AE72" s="167">
        <f>M72-J72</f>
        <v>-352.82803546712375</v>
      </c>
      <c r="AF72" s="140">
        <f>M72/J72</f>
        <v>0.90199221237024341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2472</v>
      </c>
      <c r="G73" s="120">
        <f t="shared" ref="G73:G75" si="39">E73*F73</f>
        <v>58215.6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02">
        <f>Q89</f>
        <v>0.85171083581370954</v>
      </c>
      <c r="S73" s="46">
        <v>0.35069444444444436</v>
      </c>
      <c r="T73" s="119">
        <v>0.3963078703703703</v>
      </c>
      <c r="U73" s="110">
        <v>4.8666666666666547</v>
      </c>
      <c r="V73" s="111">
        <v>65.691413364713881</v>
      </c>
      <c r="W73" s="160"/>
      <c r="X73" s="161"/>
      <c r="Y73" s="12"/>
      <c r="Z73" s="197"/>
      <c r="AA73" s="305"/>
      <c r="AB73" s="306"/>
      <c r="AC73" s="12">
        <v>0</v>
      </c>
      <c r="AD73" s="197"/>
      <c r="AE73" s="114">
        <f>M73-J73</f>
        <v>-242.17066732088233</v>
      </c>
      <c r="AF73" s="155">
        <f>M73/J73</f>
        <v>0.90313173307164707</v>
      </c>
      <c r="AG73" s="307">
        <f>AF89</f>
        <v>0.90494276305206656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758</v>
      </c>
      <c r="G74" s="120">
        <f t="shared" si="39"/>
        <v>20503.900000000001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03"/>
      <c r="S74" s="46">
        <v>0.39930555555555547</v>
      </c>
      <c r="T74" s="119">
        <v>0.40996527777777769</v>
      </c>
      <c r="U74" s="110">
        <v>5</v>
      </c>
      <c r="V74" s="111">
        <v>15.351257336145114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999</v>
      </c>
      <c r="G75" s="120">
        <f t="shared" si="39"/>
        <v>27022.95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2965.6591242976906</v>
      </c>
      <c r="N75" s="105">
        <f>M75/L75</f>
        <v>593.13182485953814</v>
      </c>
      <c r="O75" s="122">
        <f>L75-I75</f>
        <v>0</v>
      </c>
      <c r="P75" s="123">
        <f>N75-K75</f>
        <v>-61.468175140461881</v>
      </c>
      <c r="Q75" s="124">
        <f>N75/K75</f>
        <v>0.90609811313708843</v>
      </c>
      <c r="R75" s="303"/>
      <c r="S75" s="46">
        <v>0.41388888888888881</v>
      </c>
      <c r="T75" s="119">
        <v>0.42791666666666661</v>
      </c>
      <c r="U75" s="110">
        <v>5.6500000000000039</v>
      </c>
      <c r="V75" s="111">
        <v>20.211358584306154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-307.3408757023094</v>
      </c>
      <c r="AF75" s="109">
        <f>M75/J75</f>
        <v>0.90609811313708843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2728.7040781896649</v>
      </c>
      <c r="N89" s="137">
        <f>M89/L89</f>
        <v>481.5360137981761</v>
      </c>
      <c r="O89" s="138">
        <f>L89-I89</f>
        <v>0.33333333333333393</v>
      </c>
      <c r="P89" s="139">
        <f>N89-K89</f>
        <v>-83.838986201824014</v>
      </c>
      <c r="Q89" s="140">
        <f>N89/K89</f>
        <v>0.85171083581370954</v>
      </c>
      <c r="R89" s="304"/>
      <c r="S89" s="141">
        <v>0.16666666666666666</v>
      </c>
      <c r="T89" s="142">
        <v>0.42791666666666661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0</v>
      </c>
      <c r="AD89" s="190">
        <f>SUM(AD73:AD88)</f>
        <v>0</v>
      </c>
      <c r="AE89" s="167">
        <f>M89-J89</f>
        <v>-286.62925514366862</v>
      </c>
      <c r="AF89" s="140">
        <f>M89/J89</f>
        <v>0.90494276305206656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2287</v>
      </c>
      <c r="G90" s="147">
        <f t="shared" ref="G90:G91" si="43">E90*F90</f>
        <v>35471.370000000003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3250.0800000000027</v>
      </c>
      <c r="N90" s="151">
        <f>M90/L90</f>
        <v>541.6800000000004</v>
      </c>
      <c r="O90" s="153">
        <f>L90-I90</f>
        <v>0</v>
      </c>
      <c r="P90" s="154">
        <f>N90-K90</f>
        <v>-58.319999999999595</v>
      </c>
      <c r="Q90" s="155">
        <f>N90/K90</f>
        <v>0.90280000000000071</v>
      </c>
      <c r="R90" s="302">
        <f>Q106</f>
        <v>0.90262324647550352</v>
      </c>
      <c r="S90" s="156">
        <v>0.25</v>
      </c>
      <c r="T90" s="157">
        <v>0.27931712962962962</v>
      </c>
      <c r="U90" s="158"/>
      <c r="V90" s="159">
        <v>42.220499187712271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-349.91999999999734</v>
      </c>
      <c r="AF90" s="155">
        <f>M90/J90</f>
        <v>0.90280000000000071</v>
      </c>
      <c r="AG90" s="307">
        <f>AF106</f>
        <v>0.90262324647550363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2369</v>
      </c>
      <c r="G91" s="102">
        <f t="shared" si="43"/>
        <v>35558.69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3248.8073746236237</v>
      </c>
      <c r="N91" s="105">
        <f>M91/L91</f>
        <v>541.46789577060395</v>
      </c>
      <c r="O91" s="107">
        <f>L91-I91</f>
        <v>0</v>
      </c>
      <c r="P91" s="108">
        <f>N91-K91</f>
        <v>-58.532104229396055</v>
      </c>
      <c r="Q91" s="109">
        <f>N91/K91</f>
        <v>0.90244649295100654</v>
      </c>
      <c r="R91" s="303"/>
      <c r="S91" s="46">
        <v>0.28263888888888888</v>
      </c>
      <c r="T91" s="47">
        <v>0.3130208333333333</v>
      </c>
      <c r="U91" s="110">
        <v>4.783333333333335</v>
      </c>
      <c r="V91" s="111">
        <v>43.751439716079503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-351.19262537637633</v>
      </c>
      <c r="AF91" s="109">
        <f>M91/J91</f>
        <v>0.90244649295100654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3249.4436873118129</v>
      </c>
      <c r="N106" s="137">
        <f>M106/L106</f>
        <v>541.57394788530212</v>
      </c>
      <c r="O106" s="138">
        <f>L106-I106</f>
        <v>0</v>
      </c>
      <c r="P106" s="139">
        <f>N106-K106</f>
        <v>-58.426052114697882</v>
      </c>
      <c r="Q106" s="140">
        <f>N106/K106</f>
        <v>0.90262324647550352</v>
      </c>
      <c r="R106" s="304"/>
      <c r="S106" s="141">
        <v>0.25</v>
      </c>
      <c r="T106" s="142">
        <v>0.3130208333333333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-350.55631268818706</v>
      </c>
      <c r="AF106" s="140">
        <f>M106/J106</f>
        <v>0.90262324647550363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1842</v>
      </c>
      <c r="G107" s="147">
        <f t="shared" ref="G107:G109" si="47">E107*F107</f>
        <v>107149.14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1799.8777278277169</v>
      </c>
      <c r="N107" s="151">
        <f>M107/L107</f>
        <v>105.87516046045393</v>
      </c>
      <c r="O107" s="153">
        <f>L107-I107</f>
        <v>-1</v>
      </c>
      <c r="P107" s="154">
        <f>N107-K107</f>
        <v>-5.2359506506571876</v>
      </c>
      <c r="Q107" s="155">
        <f>N107/K107</f>
        <v>0.95287644414408534</v>
      </c>
      <c r="R107" s="302">
        <f>Q123</f>
        <v>0.94795776965438161</v>
      </c>
      <c r="S107" s="156">
        <v>0.70833333333333337</v>
      </c>
      <c r="T107" s="157">
        <v>0.75097222222222226</v>
      </c>
      <c r="U107" s="158"/>
      <c r="V107" s="159">
        <v>61.404171122994697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-200.12227217228315</v>
      </c>
      <c r="AF107" s="155">
        <f>M107/J107</f>
        <v>0.89993886391385847</v>
      </c>
      <c r="AG107" s="307">
        <f>AF123</f>
        <v>0.89975652712958254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1654</v>
      </c>
      <c r="G108" s="102">
        <f t="shared" si="47"/>
        <v>83808.180000000008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1799.331365354949</v>
      </c>
      <c r="N108" s="105">
        <f>M108/L108</f>
        <v>94.701650808155208</v>
      </c>
      <c r="O108" s="107">
        <f>L108-I108</f>
        <v>-1</v>
      </c>
      <c r="P108" s="108">
        <f>N108-K108</f>
        <v>-5.2983491918447925</v>
      </c>
      <c r="Q108" s="109">
        <f>N108/K108</f>
        <v>0.94701650808155202</v>
      </c>
      <c r="R108" s="303"/>
      <c r="S108" s="46">
        <v>0.75486111111111109</v>
      </c>
      <c r="T108" s="47">
        <v>0.7931597222222222</v>
      </c>
      <c r="U108" s="110">
        <v>5.5999999999999162</v>
      </c>
      <c r="V108" s="111">
        <v>55.153820975283899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-200.66863464505104</v>
      </c>
      <c r="AF108" s="109">
        <f>M108/J108</f>
        <v>0.89966568267747449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1918</v>
      </c>
      <c r="G109" s="102">
        <f t="shared" si="47"/>
        <v>109901.4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1799.330069594829</v>
      </c>
      <c r="N109" s="105">
        <f>M109/L109</f>
        <v>89.966503479741448</v>
      </c>
      <c r="O109" s="107">
        <f>L109-I109</f>
        <v>-1</v>
      </c>
      <c r="P109" s="108">
        <f>N109-K109</f>
        <v>-5.271591758353793</v>
      </c>
      <c r="Q109" s="109">
        <f>N109/K109</f>
        <v>0.94464828653728516</v>
      </c>
      <c r="R109" s="303"/>
      <c r="S109" s="46">
        <v>0.79722222222222217</v>
      </c>
      <c r="T109" s="47">
        <v>0.84163194444444445</v>
      </c>
      <c r="U109" s="110">
        <v>5.8499999999999552</v>
      </c>
      <c r="V109" s="111">
        <v>63.957137128216601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-200.66993040517104</v>
      </c>
      <c r="AF109" s="109">
        <f>M109/J109</f>
        <v>0.89966503479741444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1799.5130542591651</v>
      </c>
      <c r="N123" s="137">
        <f>M123/L123</f>
        <v>96.402485049598127</v>
      </c>
      <c r="O123" s="138">
        <f>L123-I123</f>
        <v>-1</v>
      </c>
      <c r="P123" s="139">
        <f>N123-K123</f>
        <v>-5.2924302046391603</v>
      </c>
      <c r="Q123" s="140">
        <f>N123/K123</f>
        <v>0.94795776965438161</v>
      </c>
      <c r="R123" s="304"/>
      <c r="S123" s="141">
        <v>0.70833333333333337</v>
      </c>
      <c r="T123" s="142">
        <v>0.84163194444444445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-200.48694574083493</v>
      </c>
      <c r="AF123" s="140">
        <f>M123/J123</f>
        <v>0.89975652712958254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2037</v>
      </c>
      <c r="G124" s="147">
        <f t="shared" ref="G124:G126" si="55">E124*F124</f>
        <v>96961.2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1801.026208724471</v>
      </c>
      <c r="N124" s="151">
        <f>M124/L124</f>
        <v>78.305487335846564</v>
      </c>
      <c r="O124" s="153">
        <f>L124-I124</f>
        <v>0</v>
      </c>
      <c r="P124" s="154">
        <f>N124-K124</f>
        <v>-8.6510344032838731</v>
      </c>
      <c r="Q124" s="155">
        <f>N124/K124</f>
        <v>0.90051310436223542</v>
      </c>
      <c r="R124" s="302">
        <f>Q140</f>
        <v>0.90017177716842434</v>
      </c>
      <c r="S124" s="156">
        <v>0.70833333333333337</v>
      </c>
      <c r="T124" s="157">
        <v>0.75545138888888896</v>
      </c>
      <c r="U124" s="158"/>
      <c r="V124" s="159">
        <v>67.861311183560773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-198.97379127552904</v>
      </c>
      <c r="AF124" s="155">
        <f>M124/J124</f>
        <v>0.90051310436223553</v>
      </c>
      <c r="AG124" s="374">
        <f>AF140</f>
        <v>0.90017177716842434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1650</v>
      </c>
      <c r="G125" s="102">
        <f t="shared" si="55"/>
        <v>93835.5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1799.1740960068569</v>
      </c>
      <c r="N125" s="105">
        <f>M125/L125</f>
        <v>78.224960695950301</v>
      </c>
      <c r="O125" s="107">
        <f>L125-I125</f>
        <v>0</v>
      </c>
      <c r="P125" s="108">
        <f>N125-K125</f>
        <v>-8.731561043180136</v>
      </c>
      <c r="Q125" s="109">
        <f>N125/K125</f>
        <v>0.89958704800342848</v>
      </c>
      <c r="R125" s="303"/>
      <c r="S125" s="46">
        <v>0.75902777777777786</v>
      </c>
      <c r="T125" s="47">
        <v>0.79723379629629643</v>
      </c>
      <c r="U125" s="110">
        <v>5.1500000000000057</v>
      </c>
      <c r="V125" s="111">
        <v>55.025247539814899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-200.82590399314313</v>
      </c>
      <c r="AF125" s="109">
        <f>M125/J125</f>
        <v>0.89958704800342848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2279</v>
      </c>
      <c r="G126" s="102">
        <f t="shared" si="55"/>
        <v>129424.41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1800.8303582792187</v>
      </c>
      <c r="N126" s="105">
        <f>M126/L126</f>
        <v>78.296972099096465</v>
      </c>
      <c r="O126" s="107">
        <f>L126-I126</f>
        <v>0</v>
      </c>
      <c r="P126" s="108">
        <f>N126-K126</f>
        <v>-8.6595496400339727</v>
      </c>
      <c r="Q126" s="109">
        <f>N126/K126</f>
        <v>0.90041517913960933</v>
      </c>
      <c r="R126" s="303"/>
      <c r="S126" s="46">
        <v>0.80138888888888893</v>
      </c>
      <c r="T126" s="47">
        <v>0.85410879629629632</v>
      </c>
      <c r="U126" s="110">
        <v>5.9833333333332028</v>
      </c>
      <c r="V126" s="111">
        <v>75.93163863067133</v>
      </c>
      <c r="W126" s="112"/>
      <c r="X126" s="115"/>
      <c r="Y126" s="12"/>
      <c r="Z126" s="197"/>
      <c r="AA126" s="294"/>
      <c r="AB126" s="295"/>
      <c r="AC126" s="12">
        <v>2</v>
      </c>
      <c r="AD126" s="197"/>
      <c r="AE126" s="116">
        <f>M126-J126</f>
        <v>-199.16964172078133</v>
      </c>
      <c r="AF126" s="109">
        <f>M126/J126</f>
        <v>0.90041517913960933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1800.3435543368487</v>
      </c>
      <c r="N140" s="137">
        <f>M140/L140</f>
        <v>78.275806710297772</v>
      </c>
      <c r="O140" s="138">
        <f>L140-I140</f>
        <v>0</v>
      </c>
      <c r="P140" s="139">
        <f>N140-K140</f>
        <v>-8.6807150288326653</v>
      </c>
      <c r="Q140" s="140">
        <f>N140/K140</f>
        <v>0.90017177716842434</v>
      </c>
      <c r="R140" s="304"/>
      <c r="S140" s="141">
        <v>0.70833333333333337</v>
      </c>
      <c r="T140" s="142">
        <v>0.85410879629629632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-199.65644566315132</v>
      </c>
      <c r="AF140" s="140">
        <f>M140/J140</f>
        <v>0.90017177716842434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7ACD9D2A-9A62-4CA8-BCD5-04D1C2D28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393A-8633-4ACF-9B87-35F4E7AF0A2D}">
  <sheetPr>
    <tabColor theme="8" tint="0.59999389629810485"/>
  </sheetPr>
  <dimension ref="B1:AR42"/>
  <sheetViews>
    <sheetView zoomScale="70" zoomScaleNormal="70" workbookViewId="0">
      <selection activeCell="N26" sqref="N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233</v>
      </c>
      <c r="D3" s="278"/>
      <c r="E3" s="3" t="s">
        <v>2</v>
      </c>
      <c r="F3" s="279">
        <f>'0801(18度C)'!D1+'0801(4度C)'!D1</f>
        <v>170810</v>
      </c>
      <c r="G3" s="280"/>
      <c r="H3" s="3" t="s">
        <v>3</v>
      </c>
      <c r="I3" s="281">
        <f>'0801(18度C)'!F1+'0801(4度C)'!F1</f>
        <v>5278918.5599999987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495.06538288021181</v>
      </c>
      <c r="F6" s="254" t="e">
        <f>AVERAGE(#REF!,D14:K14)</f>
        <v>#REF!</v>
      </c>
      <c r="G6" s="255">
        <f>AVERAGE(D14:K14)</f>
        <v>271.43699363621562</v>
      </c>
      <c r="H6" s="256"/>
      <c r="I6" s="255">
        <f>AVERAGE(L14:O14)</f>
        <v>94.325718496683862</v>
      </c>
      <c r="J6" s="256"/>
      <c r="K6" s="255">
        <f>AVERAGE(D32:O32)</f>
        <v>734.94318181818176</v>
      </c>
      <c r="L6" s="256"/>
      <c r="M6" s="255">
        <f>AVERAGE(P32:X32)</f>
        <v>791</v>
      </c>
      <c r="N6" s="256"/>
      <c r="O6" s="244">
        <f>'0801(4度C)'!Y2</f>
        <v>0</v>
      </c>
      <c r="P6" s="244">
        <f>'0801(4度C)'!Z2</f>
        <v>0</v>
      </c>
      <c r="Q6" s="244">
        <f>'0801(4度C)'!AC2</f>
        <v>42</v>
      </c>
      <c r="R6" s="244">
        <f>'0801(4度C)'!AD2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443.7999820460866</v>
      </c>
      <c r="F7" s="250" t="e">
        <f>AVERAGE(#REF!,D15:K15)</f>
        <v>#REF!</v>
      </c>
      <c r="G7" s="251">
        <f>AVERAGE(D15:K15)</f>
        <v>240.06851350024689</v>
      </c>
      <c r="H7" s="252"/>
      <c r="I7" s="251">
        <f>AVERAGE(L15:O15)</f>
        <v>87.279509662957508</v>
      </c>
      <c r="J7" s="252"/>
      <c r="K7" s="251">
        <f>AVERAGE(D33:O33)</f>
        <v>659.98786038876426</v>
      </c>
      <c r="L7" s="252"/>
      <c r="M7" s="251">
        <f>AVERAGE(P33:X33)</f>
        <v>711.46954271373295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0.89889496255551193</v>
      </c>
      <c r="F8" s="258" t="e">
        <f>AVERAGE(D16:K16,#REF!)</f>
        <v>#REF!</v>
      </c>
      <c r="G8" s="236">
        <f>AVERAGE(D16:K16)</f>
        <v>0.89296625723573275</v>
      </c>
      <c r="H8" s="237"/>
      <c r="I8" s="236">
        <f>AVERAGE(L16:O16)</f>
        <v>0.92346079375915868</v>
      </c>
      <c r="J8" s="237"/>
      <c r="K8" s="236">
        <f>AVERAGE(D34:O34)</f>
        <v>0.89514422279080286</v>
      </c>
      <c r="L8" s="237"/>
      <c r="M8" s="236">
        <f>AVERAGE(P34:X34)</f>
        <v>0.89925584469806574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75.962222928340225</v>
      </c>
      <c r="F15" s="35">
        <v>106.05268220918748</v>
      </c>
      <c r="G15" s="35">
        <v>81.751646176134216</v>
      </c>
      <c r="H15" s="35">
        <v>153.73784447492906</v>
      </c>
      <c r="I15" s="35">
        <v>481.36273732758804</v>
      </c>
      <c r="J15" s="35">
        <v>541.54394788530215</v>
      </c>
      <c r="K15" s="36" t="s">
        <v>42</v>
      </c>
      <c r="L15" s="34" t="s">
        <v>42</v>
      </c>
      <c r="M15" s="205">
        <v>96.304280837823157</v>
      </c>
      <c r="N15" s="35">
        <v>78.25473848809186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0.8999872064335962</v>
      </c>
      <c r="F16" s="42">
        <f t="shared" si="0"/>
        <v>0.90242241498627884</v>
      </c>
      <c r="G16" s="42">
        <f t="shared" si="0"/>
        <v>0.89926810793747636</v>
      </c>
      <c r="H16" s="42">
        <f t="shared" si="0"/>
        <v>0.9021422123702435</v>
      </c>
      <c r="I16" s="42">
        <f t="shared" si="0"/>
        <v>0.85140435521129854</v>
      </c>
      <c r="J16" s="42">
        <f t="shared" si="0"/>
        <v>0.90257324647550352</v>
      </c>
      <c r="K16" s="43" t="s">
        <v>42</v>
      </c>
      <c r="L16" s="41" t="s">
        <v>42</v>
      </c>
      <c r="M16" s="44">
        <f>M15/M14</f>
        <v>0.94699209490526104</v>
      </c>
      <c r="N16" s="42">
        <f>N15/N14</f>
        <v>0.89992949261305633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0.59248842592592599</v>
      </c>
      <c r="F18" s="47">
        <v>0.52278935185185171</v>
      </c>
      <c r="G18" s="47">
        <v>0.54288194444444438</v>
      </c>
      <c r="H18" s="47">
        <v>0.60565972222222209</v>
      </c>
      <c r="I18" s="47">
        <v>0.44018518518518512</v>
      </c>
      <c r="J18" s="47">
        <v>0.29862268518518514</v>
      </c>
      <c r="K18" s="47" t="s">
        <v>42</v>
      </c>
      <c r="L18" s="46" t="s">
        <v>42</v>
      </c>
      <c r="M18" s="48">
        <v>0.81769675925925922</v>
      </c>
      <c r="N18" s="47">
        <v>0.8376851851851852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5</v>
      </c>
      <c r="G21" s="51">
        <v>9</v>
      </c>
      <c r="H21" s="51">
        <v>11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21.8</v>
      </c>
      <c r="F23" s="57">
        <v>18</v>
      </c>
      <c r="G23" s="57">
        <v>22</v>
      </c>
      <c r="H23" s="57">
        <v>21.125</v>
      </c>
      <c r="I23" s="57">
        <v>5.666666666666667</v>
      </c>
      <c r="J23" s="57">
        <v>6</v>
      </c>
      <c r="K23" s="58" t="s">
        <v>42</v>
      </c>
      <c r="L23" s="56" t="s">
        <v>42</v>
      </c>
      <c r="M23" s="59">
        <v>18.666666666666668</v>
      </c>
      <c r="N23" s="57">
        <v>23</v>
      </c>
      <c r="O23" s="60" t="s">
        <v>42</v>
      </c>
    </row>
    <row r="24" spans="2:44" ht="17.25" customHeight="1">
      <c r="B24" s="234" t="s">
        <v>54</v>
      </c>
      <c r="C24" s="235"/>
      <c r="D24" s="62" t="s">
        <v>55</v>
      </c>
      <c r="E24" s="63" t="s">
        <v>56</v>
      </c>
      <c r="F24" s="63" t="s">
        <v>56</v>
      </c>
      <c r="G24" s="63" t="s">
        <v>56</v>
      </c>
      <c r="H24" s="63" t="s">
        <v>57</v>
      </c>
      <c r="I24" s="63" t="s">
        <v>58</v>
      </c>
      <c r="J24" s="63" t="s">
        <v>58</v>
      </c>
      <c r="K24" s="64" t="s">
        <v>58</v>
      </c>
      <c r="L24" s="62" t="s">
        <v>55</v>
      </c>
      <c r="M24" s="65" t="s">
        <v>56</v>
      </c>
      <c r="N24" s="63" t="s">
        <v>56</v>
      </c>
      <c r="O24" s="66" t="s">
        <v>56</v>
      </c>
      <c r="W24" s="25"/>
    </row>
    <row r="25" spans="2:44" ht="17.25" customHeight="1">
      <c r="B25" s="234" t="s">
        <v>59</v>
      </c>
      <c r="C25" s="235"/>
      <c r="D25" s="62" t="s">
        <v>58</v>
      </c>
      <c r="E25" s="63"/>
      <c r="F25" s="63"/>
      <c r="G25" s="63"/>
      <c r="H25" s="63" t="s">
        <v>58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12" t="s">
        <v>60</v>
      </c>
      <c r="C26" s="213"/>
      <c r="D26" s="69"/>
      <c r="E26" s="70"/>
      <c r="F26" s="71"/>
      <c r="G26" s="71"/>
      <c r="H26" s="70" t="s">
        <v>61</v>
      </c>
      <c r="I26" s="70" t="s">
        <v>62</v>
      </c>
      <c r="J26" s="70"/>
      <c r="K26" s="72" t="s">
        <v>63</v>
      </c>
      <c r="L26" s="73"/>
      <c r="M26" s="74"/>
      <c r="N26" s="70"/>
      <c r="O26" s="75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6" t="s">
        <v>30</v>
      </c>
      <c r="E31" s="77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8" t="s">
        <v>71</v>
      </c>
      <c r="O31" s="79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8" t="s">
        <v>71</v>
      </c>
      <c r="X31" s="79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287.47175095794586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751.42009957326081</v>
      </c>
      <c r="N33" s="35">
        <v>807.18884078312919</v>
      </c>
      <c r="O33" s="35">
        <v>793.87075024072101</v>
      </c>
      <c r="P33" s="34">
        <v>438.72281221747562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645.96153085316814</v>
      </c>
      <c r="W33" s="35">
        <v>990.91849385142916</v>
      </c>
      <c r="X33" s="37">
        <v>770.27533393285887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0.87838590570483466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0.91081224190698284</v>
      </c>
      <c r="N34" s="42">
        <f>N33/N32</f>
        <v>0.89687648975903245</v>
      </c>
      <c r="O34" s="42">
        <f>O33/O32</f>
        <v>0.8945022537923617</v>
      </c>
      <c r="P34" s="41">
        <f>P33/P32</f>
        <v>0.89369461748004286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0.91097138966472446</v>
      </c>
      <c r="W34" s="42">
        <f>W33/W32</f>
        <v>0.90083499441039017</v>
      </c>
      <c r="X34" s="45">
        <f>X33/X32</f>
        <v>0.89152237723710526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0.73819444444444438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0.44018518518518512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0.3840162037037036</v>
      </c>
      <c r="N36" s="47">
        <v>0.48070601851851857</v>
      </c>
      <c r="O36" s="47">
        <v>0.46449074074074082</v>
      </c>
      <c r="P36" s="46">
        <v>0.75651620370370376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0.8647800925925927</v>
      </c>
      <c r="W36" s="47">
        <v>1.0899537037037033</v>
      </c>
      <c r="X36" s="49">
        <v>1.0894791666666661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3.8571428571428572</v>
      </c>
      <c r="O37" s="57">
        <v>4</v>
      </c>
      <c r="P37" s="56">
        <v>7.333333333333333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4.4000000000000004</v>
      </c>
      <c r="W37" s="57">
        <v>3</v>
      </c>
      <c r="X37" s="60">
        <v>4.166666666666667</v>
      </c>
    </row>
    <row r="38" spans="2:24" ht="17.25" customHeight="1">
      <c r="B38" s="208" t="s">
        <v>54</v>
      </c>
      <c r="C38" s="209"/>
      <c r="D38" s="12" t="s">
        <v>58</v>
      </c>
      <c r="E38" s="63" t="s">
        <v>56</v>
      </c>
      <c r="F38" s="63" t="s">
        <v>57</v>
      </c>
      <c r="G38" s="63" t="s">
        <v>79</v>
      </c>
      <c r="H38" s="63" t="s">
        <v>58</v>
      </c>
      <c r="I38" s="63" t="s">
        <v>58</v>
      </c>
      <c r="J38" s="63" t="s">
        <v>79</v>
      </c>
      <c r="K38" s="63" t="s">
        <v>80</v>
      </c>
      <c r="L38" s="63" t="s">
        <v>80</v>
      </c>
      <c r="M38" s="63" t="s">
        <v>80</v>
      </c>
      <c r="N38" s="63" t="s">
        <v>81</v>
      </c>
      <c r="O38" s="66" t="s">
        <v>81</v>
      </c>
      <c r="P38" s="62" t="s">
        <v>79</v>
      </c>
      <c r="Q38" s="63" t="s">
        <v>58</v>
      </c>
      <c r="R38" s="63" t="s">
        <v>58</v>
      </c>
      <c r="S38" s="63" t="s">
        <v>79</v>
      </c>
      <c r="T38" s="63" t="s">
        <v>80</v>
      </c>
      <c r="U38" s="63" t="s">
        <v>80</v>
      </c>
      <c r="V38" s="63" t="s">
        <v>80</v>
      </c>
      <c r="W38" s="63" t="s">
        <v>81</v>
      </c>
      <c r="X38" s="66" t="s">
        <v>81</v>
      </c>
    </row>
    <row r="39" spans="2:24" ht="17.25" customHeight="1">
      <c r="B39" s="208" t="s">
        <v>59</v>
      </c>
      <c r="C39" s="209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10" t="s">
        <v>60</v>
      </c>
      <c r="C40" s="211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681D-2569-4EF2-8745-742D60184A3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7" sqref="M47:N48"/>
      <selection pane="bottomLeft"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82</v>
      </c>
      <c r="B1" s="84"/>
      <c r="C1" s="85" t="s">
        <v>83</v>
      </c>
      <c r="D1" s="86">
        <f>SUM(F5:F140)</f>
        <v>90684</v>
      </c>
      <c r="E1" s="87" t="s">
        <v>3</v>
      </c>
      <c r="F1" s="88">
        <f>SUM(G5:G140)</f>
        <v>1799039.9099999997</v>
      </c>
      <c r="G1" s="89" t="s">
        <v>84</v>
      </c>
      <c r="H1" s="90">
        <f>L21+L38+L55+L72+L89+L106+L123+L140</f>
        <v>41.757142857142853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46235</v>
      </c>
      <c r="B2" s="348"/>
      <c r="C2" s="91" t="s">
        <v>40</v>
      </c>
      <c r="D2" s="92">
        <f>AVERAGE(N21,N38,N55,N72,N89,N106,N123,N140)</f>
        <v>685.72870155124861</v>
      </c>
      <c r="E2" s="92" t="s">
        <v>91</v>
      </c>
      <c r="F2" s="93">
        <f>F1/D1</f>
        <v>19.838559282784171</v>
      </c>
      <c r="G2" s="94" t="s">
        <v>92</v>
      </c>
      <c r="H2" s="95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5" t="s">
        <v>114</v>
      </c>
      <c r="C5" s="300" t="s">
        <v>117</v>
      </c>
      <c r="D5" s="301"/>
      <c r="E5" s="146">
        <v>25.64</v>
      </c>
      <c r="F5" s="96">
        <v>1392</v>
      </c>
      <c r="G5" s="147">
        <f t="shared" ref="G5:G9" si="0">E5*F5</f>
        <v>35690.879999999997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3216.5295511531858</v>
      </c>
      <c r="N5" s="151">
        <f>M5/L5</f>
        <v>321.6529551153186</v>
      </c>
      <c r="O5" s="153">
        <f>L5-I5</f>
        <v>0</v>
      </c>
      <c r="P5" s="154">
        <f>N5-K5</f>
        <v>-38.347044884681395</v>
      </c>
      <c r="Q5" s="155">
        <f>N5/K5</f>
        <v>0.89348043087588502</v>
      </c>
      <c r="R5" s="302">
        <f>Q21</f>
        <v>0.87838590570483466</v>
      </c>
      <c r="S5" s="156">
        <v>0.20833333333333334</v>
      </c>
      <c r="T5" s="157">
        <v>0.22635416666666669</v>
      </c>
      <c r="U5" s="158"/>
      <c r="V5" s="159">
        <v>25.965873675886648</v>
      </c>
      <c r="W5" s="160"/>
      <c r="X5" s="161"/>
      <c r="Y5" s="305"/>
      <c r="Z5" s="306"/>
      <c r="AA5" s="114">
        <f>M5-J5</f>
        <v>-383.47044884681418</v>
      </c>
      <c r="AB5" s="155">
        <f>M5/J5</f>
        <v>0.89348043087588491</v>
      </c>
      <c r="AC5" s="307">
        <f>AB21</f>
        <v>0.87838590570483466</v>
      </c>
    </row>
    <row r="6" spans="1:29" ht="15.75" customHeight="1">
      <c r="A6" s="311"/>
      <c r="B6" s="99" t="s">
        <v>114</v>
      </c>
      <c r="C6" s="292" t="s">
        <v>197</v>
      </c>
      <c r="D6" s="293"/>
      <c r="E6" s="100">
        <v>29.52</v>
      </c>
      <c r="F6" s="101">
        <v>2071</v>
      </c>
      <c r="G6" s="102">
        <f t="shared" si="0"/>
        <v>61135.92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3155.6427399099653</v>
      </c>
      <c r="N6" s="105">
        <f>M6/L6</f>
        <v>286.87661271908775</v>
      </c>
      <c r="O6" s="107">
        <f>L6-I6</f>
        <v>0</v>
      </c>
      <c r="P6" s="108">
        <f>N6-K6</f>
        <v>-40.396114553639507</v>
      </c>
      <c r="Q6" s="109">
        <f>N6/K6</f>
        <v>0.87656742775276819</v>
      </c>
      <c r="R6" s="303"/>
      <c r="S6" s="46">
        <v>0.22986111111111113</v>
      </c>
      <c r="T6" s="47">
        <v>0.25719907407407411</v>
      </c>
      <c r="U6" s="110">
        <v>5.0499999999999901</v>
      </c>
      <c r="V6" s="111">
        <v>39.377081070826577</v>
      </c>
      <c r="W6" s="112"/>
      <c r="X6" s="115"/>
      <c r="Y6" s="294"/>
      <c r="Z6" s="295"/>
      <c r="AA6" s="116">
        <f>M6-J6</f>
        <v>-444.35726009003474</v>
      </c>
      <c r="AB6" s="109">
        <f>M6/J6</f>
        <v>0.87656742775276808</v>
      </c>
      <c r="AC6" s="308"/>
    </row>
    <row r="7" spans="1:29" ht="15.75" customHeight="1">
      <c r="A7" s="311"/>
      <c r="B7" s="99" t="s">
        <v>114</v>
      </c>
      <c r="C7" s="292" t="s">
        <v>198</v>
      </c>
      <c r="D7" s="293"/>
      <c r="E7" s="100">
        <v>29.85</v>
      </c>
      <c r="F7" s="101">
        <v>2500</v>
      </c>
      <c r="G7" s="102">
        <f t="shared" si="0"/>
        <v>74625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03"/>
      <c r="S7" s="46">
        <v>0.26041666666666669</v>
      </c>
      <c r="T7" s="47">
        <v>0.29340277777777779</v>
      </c>
      <c r="U7" s="110">
        <v>4.6333333333333115</v>
      </c>
      <c r="V7" s="111">
        <v>47.503652874232543</v>
      </c>
      <c r="W7" s="112"/>
      <c r="X7" s="115"/>
      <c r="Y7" s="294"/>
      <c r="Z7" s="295"/>
      <c r="AA7" s="116">
        <f>M7-J7</f>
        <v>-442.3480948479928</v>
      </c>
      <c r="AB7" s="109">
        <f>M7/J7</f>
        <v>0.87712552920889086</v>
      </c>
      <c r="AC7" s="308"/>
    </row>
    <row r="8" spans="1:29" ht="15.75" customHeight="1">
      <c r="A8" s="311"/>
      <c r="B8" s="99" t="s">
        <v>114</v>
      </c>
      <c r="C8" s="292" t="s">
        <v>229</v>
      </c>
      <c r="D8" s="293"/>
      <c r="E8" s="100">
        <v>30</v>
      </c>
      <c r="F8" s="101">
        <v>2430</v>
      </c>
      <c r="G8" s="102">
        <f t="shared" si="0"/>
        <v>72900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3158.2712524265062</v>
      </c>
      <c r="N8" s="105">
        <f>M8/L8</f>
        <v>287.11556840240968</v>
      </c>
      <c r="O8" s="107">
        <f>L8-I8</f>
        <v>0</v>
      </c>
      <c r="P8" s="108">
        <f>N8-K8</f>
        <v>-40.157158870317573</v>
      </c>
      <c r="Q8" s="109">
        <f>N8/K8</f>
        <v>0.87729757011847409</v>
      </c>
      <c r="R8" s="303"/>
      <c r="S8" s="46">
        <v>0.29652777777777778</v>
      </c>
      <c r="T8" s="47">
        <v>0.3285763888888889</v>
      </c>
      <c r="U8" s="110">
        <v>5</v>
      </c>
      <c r="V8" s="111">
        <v>46.164495810162464</v>
      </c>
      <c r="W8" s="112"/>
      <c r="X8" s="115"/>
      <c r="Y8" s="294"/>
      <c r="Z8" s="295"/>
      <c r="AA8" s="116">
        <f>M8-J8</f>
        <v>-441.72874757349382</v>
      </c>
      <c r="AB8" s="109">
        <f>M8/J8</f>
        <v>0.87729757011847398</v>
      </c>
      <c r="AC8" s="308"/>
    </row>
    <row r="9" spans="1:29" ht="15.75" customHeight="1">
      <c r="A9" s="311"/>
      <c r="B9" s="99" t="s">
        <v>118</v>
      </c>
      <c r="C9" s="292" t="s">
        <v>119</v>
      </c>
      <c r="D9" s="293"/>
      <c r="E9" s="100">
        <v>28.57</v>
      </c>
      <c r="F9" s="101">
        <v>1034</v>
      </c>
      <c r="G9" s="102">
        <f t="shared" si="0"/>
        <v>29541.38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3122.8508540453586</v>
      </c>
      <c r="N9" s="105">
        <f>M9/L9</f>
        <v>260.23757117044653</v>
      </c>
      <c r="O9" s="107">
        <f>L9-I9</f>
        <v>0</v>
      </c>
      <c r="P9" s="108">
        <f>N9-K9</f>
        <v>-39.762428829553471</v>
      </c>
      <c r="Q9" s="109">
        <f>N9/K9</f>
        <v>0.86745857056815512</v>
      </c>
      <c r="R9" s="303"/>
      <c r="S9" s="46">
        <v>0.33263888888888887</v>
      </c>
      <c r="T9" s="47">
        <v>0.34642361111111108</v>
      </c>
      <c r="U9" s="110">
        <v>5.8499999999999552</v>
      </c>
      <c r="V9" s="111">
        <v>19.866462696940214</v>
      </c>
      <c r="W9" s="112"/>
      <c r="X9" s="115"/>
      <c r="Y9" s="294"/>
      <c r="Z9" s="295"/>
      <c r="AA9" s="116">
        <f>M9-J9</f>
        <v>-477.14914595464143</v>
      </c>
      <c r="AB9" s="109">
        <f>M9/J9</f>
        <v>0.86745857056815512</v>
      </c>
      <c r="AC9" s="308"/>
    </row>
    <row r="10" spans="1:29" ht="15.75" customHeight="1">
      <c r="A10" s="311"/>
      <c r="B10" s="99"/>
      <c r="C10" s="292"/>
      <c r="D10" s="293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294"/>
      <c r="Z10" s="295"/>
      <c r="AA10" s="116"/>
      <c r="AB10" s="109"/>
      <c r="AC10" s="308"/>
    </row>
    <row r="11" spans="1:29" ht="15.75" customHeight="1">
      <c r="A11" s="311"/>
      <c r="B11" s="99"/>
      <c r="C11" s="292"/>
      <c r="D11" s="293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294"/>
      <c r="Z11" s="295"/>
      <c r="AA11" s="116"/>
      <c r="AB11" s="109"/>
      <c r="AC11" s="308"/>
    </row>
    <row r="12" spans="1:29" ht="15.75" customHeight="1">
      <c r="A12" s="311"/>
      <c r="B12" s="99"/>
      <c r="C12" s="292"/>
      <c r="D12" s="293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294"/>
      <c r="Z12" s="295"/>
      <c r="AA12" s="116"/>
      <c r="AB12" s="109"/>
      <c r="AC12" s="308"/>
    </row>
    <row r="13" spans="1:29" ht="15.75" customHeight="1">
      <c r="A13" s="311"/>
      <c r="B13" s="99"/>
      <c r="C13" s="292"/>
      <c r="D13" s="293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26"/>
      <c r="Y13" s="294"/>
      <c r="Z13" s="295"/>
      <c r="AA13" s="116"/>
      <c r="AB13" s="109"/>
      <c r="AC13" s="308"/>
    </row>
    <row r="14" spans="1:29" ht="15.75" customHeight="1">
      <c r="A14" s="311"/>
      <c r="B14" s="99"/>
      <c r="C14" s="292"/>
      <c r="D14" s="293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26"/>
      <c r="Y14" s="294"/>
      <c r="Z14" s="295"/>
      <c r="AA14" s="116"/>
      <c r="AB14" s="109"/>
      <c r="AC14" s="308"/>
    </row>
    <row r="15" spans="1:29" ht="15.75" customHeight="1">
      <c r="A15" s="311"/>
      <c r="B15" s="99"/>
      <c r="C15" s="292"/>
      <c r="D15" s="293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26"/>
      <c r="Y15" s="294"/>
      <c r="Z15" s="295"/>
      <c r="AA15" s="116"/>
      <c r="AB15" s="109"/>
      <c r="AC15" s="308"/>
    </row>
    <row r="16" spans="1:29" ht="15.75" customHeight="1">
      <c r="A16" s="311"/>
      <c r="B16" s="99"/>
      <c r="C16" s="292"/>
      <c r="D16" s="293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26"/>
      <c r="Y16" s="294"/>
      <c r="Z16" s="295"/>
      <c r="AA16" s="116"/>
      <c r="AB16" s="109"/>
      <c r="AC16" s="308"/>
    </row>
    <row r="17" spans="1:29" ht="15.75" customHeight="1">
      <c r="A17" s="311"/>
      <c r="B17" s="99"/>
      <c r="C17" s="292"/>
      <c r="D17" s="293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26"/>
      <c r="Y17" s="294"/>
      <c r="Z17" s="295"/>
      <c r="AA17" s="116"/>
      <c r="AB17" s="109"/>
      <c r="AC17" s="308"/>
    </row>
    <row r="18" spans="1:29" ht="15.75" customHeight="1">
      <c r="A18" s="311"/>
      <c r="B18" s="99"/>
      <c r="C18" s="292"/>
      <c r="D18" s="293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26"/>
      <c r="Y18" s="294"/>
      <c r="Z18" s="295"/>
      <c r="AA18" s="116"/>
      <c r="AB18" s="109"/>
      <c r="AC18" s="308"/>
    </row>
    <row r="19" spans="1:29" ht="15.75" customHeight="1">
      <c r="A19" s="311"/>
      <c r="B19" s="99"/>
      <c r="C19" s="292"/>
      <c r="D19" s="293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26"/>
      <c r="Y19" s="294"/>
      <c r="Z19" s="295"/>
      <c r="AA19" s="116"/>
      <c r="AB19" s="109"/>
      <c r="AC19" s="308"/>
    </row>
    <row r="20" spans="1:29" ht="15.75" customHeight="1">
      <c r="A20" s="311"/>
      <c r="B20" s="162"/>
      <c r="C20" s="292"/>
      <c r="D20" s="293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118"/>
      <c r="T20" s="119"/>
      <c r="U20" s="129"/>
      <c r="V20" s="130"/>
      <c r="W20" s="125"/>
      <c r="X20" s="126"/>
      <c r="Y20" s="294"/>
      <c r="Z20" s="295"/>
      <c r="AA20" s="164"/>
      <c r="AB20" s="124"/>
      <c r="AC20" s="308"/>
    </row>
    <row r="21" spans="1:29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3162.1892605374046</v>
      </c>
      <c r="N21" s="137">
        <f>M21/L21</f>
        <v>287.47175095794586</v>
      </c>
      <c r="O21" s="138">
        <f>L21-I21</f>
        <v>0</v>
      </c>
      <c r="P21" s="139">
        <f>N21-K21</f>
        <v>-39.800976314781394</v>
      </c>
      <c r="Q21" s="140">
        <f>N21/K21</f>
        <v>0.87838590570483466</v>
      </c>
      <c r="R21" s="304"/>
      <c r="S21" s="141">
        <v>0.20833333333333334</v>
      </c>
      <c r="T21" s="142">
        <v>0.44018518518518512</v>
      </c>
      <c r="U21" s="143"/>
      <c r="V21" s="165"/>
      <c r="W21" s="166"/>
      <c r="X21" s="137"/>
      <c r="Y21" s="290"/>
      <c r="Z21" s="291"/>
      <c r="AA21" s="167">
        <f>M21-J21</f>
        <v>-437.81073946259539</v>
      </c>
      <c r="AB21" s="140">
        <f>M21/J21</f>
        <v>0.87838590570483466</v>
      </c>
      <c r="AC21" s="309"/>
    </row>
    <row r="22" spans="1:29" ht="15.75" customHeight="1">
      <c r="A22" s="296" t="s">
        <v>121</v>
      </c>
      <c r="B22" s="113" t="s">
        <v>118</v>
      </c>
      <c r="C22" s="300" t="s">
        <v>186</v>
      </c>
      <c r="D22" s="301"/>
      <c r="E22" s="146">
        <v>18.53</v>
      </c>
      <c r="F22" s="96">
        <v>1763</v>
      </c>
      <c r="G22" s="147">
        <f t="shared" ref="G22:G24" si="5">E22*F22</f>
        <v>32668.390000000003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3004.0056832401647</v>
      </c>
      <c r="N22" s="151">
        <f>M22/L22</f>
        <v>1001.3352277467216</v>
      </c>
      <c r="O22" s="153">
        <f>L22-I22</f>
        <v>0</v>
      </c>
      <c r="P22" s="154">
        <f>N22-K22</f>
        <v>-98.664772253278443</v>
      </c>
      <c r="Q22" s="155">
        <f>N22/K22</f>
        <v>0.91030475249701959</v>
      </c>
      <c r="R22" s="302">
        <f>Q38</f>
        <v>0.91081224190698284</v>
      </c>
      <c r="S22" s="156">
        <v>0.31597222222222215</v>
      </c>
      <c r="T22" s="157">
        <v>0.34041666666666659</v>
      </c>
      <c r="U22" s="158"/>
      <c r="V22" s="111">
        <v>35.212982648522868</v>
      </c>
      <c r="W22" s="160"/>
      <c r="X22" s="161"/>
      <c r="Y22" s="305"/>
      <c r="Z22" s="306"/>
      <c r="AA22" s="114">
        <f>M22-J22</f>
        <v>-295.99431675983533</v>
      </c>
      <c r="AB22" s="155">
        <f>M22/J22</f>
        <v>0.91030475249701959</v>
      </c>
      <c r="AC22" s="307">
        <f>AB38</f>
        <v>0.91081224190698284</v>
      </c>
    </row>
    <row r="23" spans="1:29" ht="15.75" customHeight="1">
      <c r="A23" s="297"/>
      <c r="B23" s="99" t="s">
        <v>118</v>
      </c>
      <c r="C23" s="292" t="s">
        <v>122</v>
      </c>
      <c r="D23" s="293"/>
      <c r="E23" s="100">
        <v>22.28</v>
      </c>
      <c r="F23" s="101">
        <v>534</v>
      </c>
      <c r="G23" s="102">
        <f t="shared" si="5"/>
        <v>11897.52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3007.8328785148701</v>
      </c>
      <c r="N23" s="105">
        <f>M23/L23</f>
        <v>601.56657570297398</v>
      </c>
      <c r="O23" s="107">
        <f>L23-I23</f>
        <v>0</v>
      </c>
      <c r="P23" s="108">
        <f>N23-K23</f>
        <v>-58.433424297026022</v>
      </c>
      <c r="Q23" s="109">
        <f>N23/K23</f>
        <v>0.9114645086408697</v>
      </c>
      <c r="R23" s="303"/>
      <c r="S23" s="46">
        <v>0.34374999999999994</v>
      </c>
      <c r="T23" s="47">
        <v>0.35114583333333327</v>
      </c>
      <c r="U23" s="110">
        <v>4.8000000000000309</v>
      </c>
      <c r="V23" s="111">
        <v>10.652187569616528</v>
      </c>
      <c r="W23" s="112"/>
      <c r="X23" s="115"/>
      <c r="Y23" s="294"/>
      <c r="Z23" s="295"/>
      <c r="AA23" s="116">
        <f>M23-J23</f>
        <v>-292.16712148512988</v>
      </c>
      <c r="AB23" s="109">
        <f>M23/J23</f>
        <v>0.9114645086408697</v>
      </c>
      <c r="AC23" s="308"/>
    </row>
    <row r="24" spans="1:29" ht="15.75" customHeight="1">
      <c r="A24" s="297"/>
      <c r="B24" s="99" t="s">
        <v>118</v>
      </c>
      <c r="C24" s="292" t="s">
        <v>123</v>
      </c>
      <c r="D24" s="293"/>
      <c r="E24" s="100">
        <v>17.89</v>
      </c>
      <c r="F24" s="101">
        <v>2103</v>
      </c>
      <c r="G24" s="102">
        <f t="shared" si="5"/>
        <v>37622.67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3005.2026331240959</v>
      </c>
      <c r="N24" s="105">
        <f>M24/L24</f>
        <v>751.30065828102397</v>
      </c>
      <c r="O24" s="107">
        <f>L24-I24</f>
        <v>0</v>
      </c>
      <c r="P24" s="108">
        <f>N24-K24</f>
        <v>-73.699341718976029</v>
      </c>
      <c r="Q24" s="109">
        <f>N24/K24</f>
        <v>0.91066746458305936</v>
      </c>
      <c r="R24" s="303"/>
      <c r="S24" s="46">
        <v>0.35486111111111102</v>
      </c>
      <c r="T24" s="47">
        <v>0.3840162037037036</v>
      </c>
      <c r="U24" s="110">
        <v>5.349999999999957</v>
      </c>
      <c r="V24" s="111">
        <v>41.987185359553607</v>
      </c>
      <c r="W24" s="112"/>
      <c r="X24" s="115"/>
      <c r="Y24" s="294"/>
      <c r="Z24" s="295"/>
      <c r="AA24" s="116">
        <f>M24-J24</f>
        <v>-294.79736687590412</v>
      </c>
      <c r="AB24" s="109">
        <f>M24/J24</f>
        <v>0.91066746458305936</v>
      </c>
      <c r="AC24" s="308"/>
    </row>
    <row r="25" spans="1:29" ht="15.75" customHeight="1">
      <c r="A25" s="297"/>
      <c r="B25" s="99"/>
      <c r="C25" s="292"/>
      <c r="D25" s="293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03"/>
      <c r="S25" s="46"/>
      <c r="T25" s="47"/>
      <c r="U25" s="110"/>
      <c r="V25" s="111"/>
      <c r="W25" s="112"/>
      <c r="X25" s="115"/>
      <c r="Y25" s="294"/>
      <c r="Z25" s="295"/>
      <c r="AA25" s="116"/>
      <c r="AB25" s="109"/>
      <c r="AC25" s="308"/>
    </row>
    <row r="26" spans="1:29" ht="15.75" customHeight="1">
      <c r="A26" s="298"/>
      <c r="B26" s="99"/>
      <c r="C26" s="292"/>
      <c r="D26" s="293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03"/>
      <c r="S26" s="46"/>
      <c r="T26" s="47"/>
      <c r="U26" s="110"/>
      <c r="V26" s="111"/>
      <c r="W26" s="112"/>
      <c r="X26" s="115"/>
      <c r="Y26" s="294"/>
      <c r="Z26" s="295"/>
      <c r="AA26" s="116"/>
      <c r="AB26" s="109"/>
      <c r="AC26" s="308"/>
    </row>
    <row r="27" spans="1:29" ht="15.75" customHeight="1">
      <c r="A27" s="298"/>
      <c r="B27" s="99"/>
      <c r="C27" s="292"/>
      <c r="D27" s="293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03"/>
      <c r="S27" s="46"/>
      <c r="T27" s="119"/>
      <c r="U27" s="110"/>
      <c r="V27" s="111"/>
      <c r="W27" s="112"/>
      <c r="X27" s="115"/>
      <c r="Y27" s="294"/>
      <c r="Z27" s="295"/>
      <c r="AA27" s="116"/>
      <c r="AB27" s="109"/>
      <c r="AC27" s="308"/>
    </row>
    <row r="28" spans="1:29" ht="15.75" customHeight="1">
      <c r="A28" s="298"/>
      <c r="B28" s="99"/>
      <c r="C28" s="292"/>
      <c r="D28" s="293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03"/>
      <c r="S28" s="46"/>
      <c r="T28" s="119"/>
      <c r="U28" s="110"/>
      <c r="V28" s="111"/>
      <c r="W28" s="112"/>
      <c r="X28" s="115"/>
      <c r="Y28" s="294"/>
      <c r="Z28" s="295"/>
      <c r="AA28" s="116"/>
      <c r="AB28" s="109"/>
      <c r="AC28" s="308"/>
    </row>
    <row r="29" spans="1:29" ht="15.75" customHeight="1">
      <c r="A29" s="298"/>
      <c r="B29" s="99"/>
      <c r="C29" s="292"/>
      <c r="D29" s="293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294"/>
      <c r="Z29" s="295"/>
      <c r="AA29" s="116"/>
      <c r="AB29" s="109"/>
      <c r="AC29" s="308"/>
    </row>
    <row r="30" spans="1:29" ht="15.75" customHeight="1">
      <c r="A30" s="298"/>
      <c r="B30" s="99"/>
      <c r="C30" s="292"/>
      <c r="D30" s="293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294"/>
      <c r="Z30" s="295"/>
      <c r="AA30" s="116"/>
      <c r="AB30" s="109"/>
      <c r="AC30" s="308"/>
    </row>
    <row r="31" spans="1:29" ht="15.75" customHeight="1">
      <c r="A31" s="298"/>
      <c r="B31" s="99"/>
      <c r="C31" s="292"/>
      <c r="D31" s="293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294"/>
      <c r="Z31" s="295"/>
      <c r="AA31" s="116"/>
      <c r="AB31" s="109"/>
      <c r="AC31" s="308"/>
    </row>
    <row r="32" spans="1:29" ht="15.75" customHeight="1">
      <c r="A32" s="298"/>
      <c r="B32" s="99"/>
      <c r="C32" s="292"/>
      <c r="D32" s="293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294"/>
      <c r="Z32" s="295"/>
      <c r="AA32" s="116"/>
      <c r="AB32" s="109"/>
      <c r="AC32" s="308"/>
    </row>
    <row r="33" spans="1:29" ht="15.75" customHeight="1">
      <c r="A33" s="298"/>
      <c r="B33" s="99"/>
      <c r="C33" s="292"/>
      <c r="D33" s="293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294"/>
      <c r="Z33" s="295"/>
      <c r="AA33" s="116"/>
      <c r="AB33" s="109"/>
      <c r="AC33" s="308"/>
    </row>
    <row r="34" spans="1:29" ht="15.75" customHeight="1">
      <c r="A34" s="298"/>
      <c r="B34" s="99"/>
      <c r="C34" s="292"/>
      <c r="D34" s="293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294"/>
      <c r="Z34" s="295"/>
      <c r="AA34" s="116"/>
      <c r="AB34" s="109"/>
      <c r="AC34" s="308"/>
    </row>
    <row r="35" spans="1:29" ht="15.75" customHeight="1">
      <c r="A35" s="298"/>
      <c r="B35" s="99"/>
      <c r="C35" s="292"/>
      <c r="D35" s="293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12"/>
      <c r="X35" s="115"/>
      <c r="Y35" s="294"/>
      <c r="Z35" s="295"/>
      <c r="AA35" s="116"/>
      <c r="AB35" s="109"/>
      <c r="AC35" s="308"/>
    </row>
    <row r="36" spans="1:29" ht="15.75" customHeight="1">
      <c r="A36" s="298"/>
      <c r="B36" s="99"/>
      <c r="C36" s="292"/>
      <c r="D36" s="293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12"/>
      <c r="X36" s="115"/>
      <c r="Y36" s="294"/>
      <c r="Z36" s="295"/>
      <c r="AA36" s="116"/>
      <c r="AB36" s="109"/>
      <c r="AC36" s="308"/>
    </row>
    <row r="37" spans="1:29" ht="15.75" customHeight="1">
      <c r="A37" s="298"/>
      <c r="B37" s="99"/>
      <c r="C37" s="292"/>
      <c r="D37" s="293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03"/>
      <c r="S37" s="118"/>
      <c r="T37" s="119"/>
      <c r="U37" s="129"/>
      <c r="V37" s="130"/>
      <c r="W37" s="125"/>
      <c r="X37" s="126"/>
      <c r="Y37" s="294"/>
      <c r="Z37" s="295"/>
      <c r="AA37" s="164"/>
      <c r="AB37" s="124"/>
      <c r="AC37" s="308"/>
    </row>
    <row r="38" spans="1:29" ht="15.75" customHeight="1" thickBot="1">
      <c r="A38" s="299"/>
      <c r="B38" s="132" t="s">
        <v>115</v>
      </c>
      <c r="C38" s="289"/>
      <c r="D38" s="289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3005.6803982930433</v>
      </c>
      <c r="N38" s="137">
        <f t="shared" ref="N38:N45" si="10">M38/L38</f>
        <v>751.42009957326081</v>
      </c>
      <c r="O38" s="138">
        <f t="shared" ref="O38:O45" si="11">L38-I38</f>
        <v>0</v>
      </c>
      <c r="P38" s="139">
        <f t="shared" ref="P38:P45" si="12">N38-K38</f>
        <v>-73.579900426739187</v>
      </c>
      <c r="Q38" s="140">
        <f t="shared" ref="Q38:Q45" si="13">N38/K38</f>
        <v>0.91081224190698284</v>
      </c>
      <c r="R38" s="304"/>
      <c r="S38" s="141">
        <v>0.31597222222222215</v>
      </c>
      <c r="T38" s="142">
        <v>0.3840162037037036</v>
      </c>
      <c r="U38" s="143"/>
      <c r="V38" s="165"/>
      <c r="W38" s="98"/>
      <c r="X38" s="68"/>
      <c r="Y38" s="290"/>
      <c r="Z38" s="291"/>
      <c r="AA38" s="167">
        <f t="shared" ref="AA38:AA45" si="14">M38-J38</f>
        <v>-294.31960170695675</v>
      </c>
      <c r="AB38" s="140">
        <f t="shared" ref="AB38:AB45" si="15">M38/J38</f>
        <v>0.91081224190698284</v>
      </c>
      <c r="AC38" s="309"/>
    </row>
    <row r="39" spans="1:29" ht="15.75" customHeight="1">
      <c r="A39" s="310" t="s">
        <v>71</v>
      </c>
      <c r="B39" s="113" t="s">
        <v>118</v>
      </c>
      <c r="C39" s="300" t="s">
        <v>129</v>
      </c>
      <c r="D39" s="301"/>
      <c r="E39" s="146">
        <v>25.03</v>
      </c>
      <c r="F39" s="96">
        <v>607</v>
      </c>
      <c r="G39" s="147">
        <f t="shared" ref="G39:G45" si="16">E39*F39</f>
        <v>15193.210000000001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3210.5895508629173</v>
      </c>
      <c r="N39" s="151">
        <f t="shared" si="10"/>
        <v>642.11791017258349</v>
      </c>
      <c r="O39" s="153">
        <f t="shared" si="11"/>
        <v>0</v>
      </c>
      <c r="P39" s="154">
        <f t="shared" si="12"/>
        <v>-77.882089827416507</v>
      </c>
      <c r="Q39" s="155">
        <f t="shared" si="13"/>
        <v>0.89183043079525481</v>
      </c>
      <c r="R39" s="302">
        <f>Q55</f>
        <v>0.89687648975903245</v>
      </c>
      <c r="S39" s="156">
        <v>0.25</v>
      </c>
      <c r="T39" s="157">
        <v>0.25787037037037036</v>
      </c>
      <c r="U39" s="158"/>
      <c r="V39" s="159">
        <v>11.34371099856452</v>
      </c>
      <c r="W39" s="160"/>
      <c r="X39" s="161"/>
      <c r="Y39" s="305"/>
      <c r="Z39" s="306"/>
      <c r="AA39" s="114">
        <f t="shared" si="14"/>
        <v>-389.41044913708265</v>
      </c>
      <c r="AB39" s="155">
        <f t="shared" si="15"/>
        <v>0.89183043079525481</v>
      </c>
      <c r="AC39" s="307">
        <f>AB55</f>
        <v>0.89687648975903245</v>
      </c>
    </row>
    <row r="40" spans="1:29" ht="15.75" customHeight="1">
      <c r="A40" s="311"/>
      <c r="B40" s="99" t="s">
        <v>118</v>
      </c>
      <c r="C40" s="292" t="s">
        <v>125</v>
      </c>
      <c r="D40" s="293"/>
      <c r="E40" s="100">
        <v>18.18</v>
      </c>
      <c r="F40" s="101">
        <v>827</v>
      </c>
      <c r="G40" s="102">
        <f t="shared" si="16"/>
        <v>15034.86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3211.6818073801178</v>
      </c>
      <c r="N40" s="105">
        <f t="shared" si="10"/>
        <v>1070.5606024600393</v>
      </c>
      <c r="O40" s="107">
        <f t="shared" si="11"/>
        <v>0</v>
      </c>
      <c r="P40" s="108">
        <f t="shared" si="12"/>
        <v>-129.43939753996074</v>
      </c>
      <c r="Q40" s="109">
        <f t="shared" si="13"/>
        <v>0.8921338353833661</v>
      </c>
      <c r="R40" s="303"/>
      <c r="S40" s="46">
        <v>0.26805555555555555</v>
      </c>
      <c r="T40" s="47">
        <v>0.27877314814814813</v>
      </c>
      <c r="U40" s="110">
        <v>14.666666666666668</v>
      </c>
      <c r="V40" s="111">
        <v>15.449849323796116</v>
      </c>
      <c r="W40" s="112"/>
      <c r="X40" s="115"/>
      <c r="Y40" s="294"/>
      <c r="Z40" s="295"/>
      <c r="AA40" s="116">
        <f t="shared" si="14"/>
        <v>-388.31819261988221</v>
      </c>
      <c r="AB40" s="109">
        <f t="shared" si="15"/>
        <v>0.8921338353833661</v>
      </c>
      <c r="AC40" s="308"/>
    </row>
    <row r="41" spans="1:29" ht="15.75" customHeight="1">
      <c r="A41" s="311"/>
      <c r="B41" s="99" t="s">
        <v>118</v>
      </c>
      <c r="C41" s="292" t="s">
        <v>200</v>
      </c>
      <c r="D41" s="293"/>
      <c r="E41" s="100">
        <v>23.72</v>
      </c>
      <c r="F41" s="101">
        <v>414</v>
      </c>
      <c r="G41" s="102">
        <f t="shared" si="16"/>
        <v>9820.08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3209.5911494849397</v>
      </c>
      <c r="N41" s="105">
        <f t="shared" si="10"/>
        <v>641.9182298969879</v>
      </c>
      <c r="O41" s="107">
        <f t="shared" si="11"/>
        <v>0</v>
      </c>
      <c r="P41" s="108">
        <f t="shared" si="12"/>
        <v>-78.081770103012104</v>
      </c>
      <c r="Q41" s="109">
        <f t="shared" si="13"/>
        <v>0.89155309707914987</v>
      </c>
      <c r="R41" s="303"/>
      <c r="S41" s="46">
        <v>0.28888888888888892</v>
      </c>
      <c r="T41" s="47">
        <v>0.29425925925925928</v>
      </c>
      <c r="U41" s="110">
        <v>14.566666666666732</v>
      </c>
      <c r="V41" s="111">
        <v>7.7393034947726003</v>
      </c>
      <c r="W41" s="112"/>
      <c r="X41" s="115"/>
      <c r="Y41" s="294"/>
      <c r="Z41" s="295"/>
      <c r="AA41" s="116">
        <f t="shared" si="14"/>
        <v>-390.40885051506029</v>
      </c>
      <c r="AB41" s="109">
        <f t="shared" si="15"/>
        <v>0.89155309707914987</v>
      </c>
      <c r="AC41" s="308"/>
    </row>
    <row r="42" spans="1:29" ht="15.75" customHeight="1">
      <c r="A42" s="311"/>
      <c r="B42" s="99" t="s">
        <v>118</v>
      </c>
      <c r="C42" s="292" t="s">
        <v>130</v>
      </c>
      <c r="D42" s="293"/>
      <c r="E42" s="100">
        <v>24.82</v>
      </c>
      <c r="F42" s="101">
        <v>898</v>
      </c>
      <c r="G42" s="102">
        <f t="shared" si="16"/>
        <v>22288.36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3207.2876587174351</v>
      </c>
      <c r="N42" s="105">
        <f t="shared" si="10"/>
        <v>641.45753174348704</v>
      </c>
      <c r="O42" s="107">
        <f t="shared" si="11"/>
        <v>0</v>
      </c>
      <c r="P42" s="108">
        <f t="shared" si="12"/>
        <v>-78.542468256512961</v>
      </c>
      <c r="Q42" s="109">
        <f t="shared" si="13"/>
        <v>0.89091323853262083</v>
      </c>
      <c r="R42" s="303"/>
      <c r="S42" s="46">
        <v>0.3041666666666667</v>
      </c>
      <c r="T42" s="47">
        <v>0.31582175925925926</v>
      </c>
      <c r="U42" s="110">
        <v>15</v>
      </c>
      <c r="V42" s="111">
        <v>16.799241519092838</v>
      </c>
      <c r="W42" s="112"/>
      <c r="X42" s="115"/>
      <c r="Y42" s="294"/>
      <c r="Z42" s="295"/>
      <c r="AA42" s="116">
        <f t="shared" si="14"/>
        <v>-392.71234128256492</v>
      </c>
      <c r="AB42" s="109">
        <f t="shared" si="15"/>
        <v>0.89091323853262083</v>
      </c>
      <c r="AC42" s="308"/>
    </row>
    <row r="43" spans="1:29" ht="15.75" customHeight="1">
      <c r="A43" s="311"/>
      <c r="B43" s="99" t="s">
        <v>118</v>
      </c>
      <c r="C43" s="292" t="s">
        <v>206</v>
      </c>
      <c r="D43" s="293"/>
      <c r="E43" s="100">
        <v>17.07</v>
      </c>
      <c r="F43" s="101">
        <v>1536</v>
      </c>
      <c r="G43" s="102">
        <f t="shared" si="16"/>
        <v>26219.52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3011.0471831917839</v>
      </c>
      <c r="N43" s="105">
        <f t="shared" si="10"/>
        <v>1003.6823943972613</v>
      </c>
      <c r="O43" s="107">
        <f t="shared" si="11"/>
        <v>0</v>
      </c>
      <c r="P43" s="108">
        <f t="shared" si="12"/>
        <v>-96.317605602738695</v>
      </c>
      <c r="Q43" s="109">
        <f t="shared" si="13"/>
        <v>0.91243854036114669</v>
      </c>
      <c r="R43" s="303"/>
      <c r="S43" s="46">
        <v>0.32569444444444451</v>
      </c>
      <c r="T43" s="47">
        <v>0.3469444444444445</v>
      </c>
      <c r="U43" s="110">
        <v>15</v>
      </c>
      <c r="V43" s="111">
        <v>30.607291879866242</v>
      </c>
      <c r="W43" s="112"/>
      <c r="X43" s="115"/>
      <c r="Y43" s="294"/>
      <c r="Z43" s="295"/>
      <c r="AA43" s="116">
        <f t="shared" si="14"/>
        <v>-288.95281680821608</v>
      </c>
      <c r="AB43" s="109">
        <f t="shared" si="15"/>
        <v>0.91243854036114669</v>
      </c>
      <c r="AC43" s="308"/>
    </row>
    <row r="44" spans="1:29" ht="15.75" customHeight="1">
      <c r="A44" s="311"/>
      <c r="B44" s="99" t="s">
        <v>118</v>
      </c>
      <c r="C44" s="292" t="s">
        <v>126</v>
      </c>
      <c r="D44" s="293"/>
      <c r="E44" s="100">
        <v>14.03</v>
      </c>
      <c r="F44" s="101">
        <v>3554</v>
      </c>
      <c r="G44" s="120">
        <f t="shared" si="16"/>
        <v>49862.619999999995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2735.3161146167417</v>
      </c>
      <c r="N44" s="105">
        <f t="shared" si="10"/>
        <v>911.77203820558054</v>
      </c>
      <c r="O44" s="107">
        <f t="shared" si="11"/>
        <v>0</v>
      </c>
      <c r="P44" s="108">
        <f t="shared" si="12"/>
        <v>-88.227961794419457</v>
      </c>
      <c r="Q44" s="109">
        <f t="shared" si="13"/>
        <v>0.9117720382055805</v>
      </c>
      <c r="R44" s="303"/>
      <c r="S44" s="46">
        <v>0.35694444444444451</v>
      </c>
      <c r="T44" s="119">
        <v>0.41107638888888898</v>
      </c>
      <c r="U44" s="110">
        <v>15</v>
      </c>
      <c r="V44" s="111">
        <v>77.958082746088039</v>
      </c>
      <c r="W44" s="112"/>
      <c r="X44" s="115"/>
      <c r="Y44" s="294"/>
      <c r="Z44" s="295"/>
      <c r="AA44" s="116">
        <f t="shared" si="14"/>
        <v>-264.68388538325826</v>
      </c>
      <c r="AB44" s="109">
        <f t="shared" si="15"/>
        <v>0.91177203820558061</v>
      </c>
      <c r="AC44" s="308"/>
    </row>
    <row r="45" spans="1:29" ht="15.75" customHeight="1">
      <c r="A45" s="311"/>
      <c r="B45" s="99" t="s">
        <v>118</v>
      </c>
      <c r="C45" s="292" t="s">
        <v>128</v>
      </c>
      <c r="D45" s="293"/>
      <c r="E45" s="100">
        <v>14.28</v>
      </c>
      <c r="F45" s="101">
        <v>4611</v>
      </c>
      <c r="G45" s="120">
        <f t="shared" si="16"/>
        <v>65845.08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3208.5852368905489</v>
      </c>
      <c r="N45" s="105">
        <f t="shared" si="10"/>
        <v>1069.5284122968496</v>
      </c>
      <c r="O45" s="122">
        <f t="shared" si="11"/>
        <v>0</v>
      </c>
      <c r="P45" s="123">
        <f t="shared" si="12"/>
        <v>-130.47158770315036</v>
      </c>
      <c r="Q45" s="124">
        <f t="shared" si="13"/>
        <v>0.89127367691404136</v>
      </c>
      <c r="R45" s="303"/>
      <c r="S45" s="46">
        <v>0.42083333333333339</v>
      </c>
      <c r="T45" s="119">
        <v>0.48070601851851857</v>
      </c>
      <c r="U45" s="110">
        <v>15</v>
      </c>
      <c r="V45" s="111">
        <v>86.224918328213761</v>
      </c>
      <c r="W45" s="112"/>
      <c r="X45" s="115"/>
      <c r="Y45" s="294"/>
      <c r="Z45" s="295"/>
      <c r="AA45" s="116">
        <f t="shared" si="14"/>
        <v>-391.41476310945109</v>
      </c>
      <c r="AB45" s="109">
        <f t="shared" si="15"/>
        <v>0.89127367691404136</v>
      </c>
      <c r="AC45" s="308"/>
    </row>
    <row r="46" spans="1:29" ht="15.75" customHeight="1">
      <c r="A46" s="311"/>
      <c r="B46" s="99"/>
      <c r="C46" s="292"/>
      <c r="D46" s="293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03"/>
      <c r="S46" s="46"/>
      <c r="T46" s="119"/>
      <c r="U46" s="110"/>
      <c r="V46" s="111"/>
      <c r="W46" s="112"/>
      <c r="X46" s="115"/>
      <c r="Y46" s="294"/>
      <c r="Z46" s="295"/>
      <c r="AA46" s="116"/>
      <c r="AB46" s="109"/>
      <c r="AC46" s="308"/>
    </row>
    <row r="47" spans="1:29" ht="15.75" customHeight="1">
      <c r="A47" s="311"/>
      <c r="B47" s="99"/>
      <c r="C47" s="292"/>
      <c r="D47" s="293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03"/>
      <c r="S47" s="46"/>
      <c r="T47" s="119"/>
      <c r="U47" s="110"/>
      <c r="V47" s="111"/>
      <c r="W47" s="112"/>
      <c r="X47" s="115"/>
      <c r="Y47" s="294"/>
      <c r="Z47" s="295"/>
      <c r="AA47" s="116"/>
      <c r="AB47" s="109"/>
      <c r="AC47" s="308"/>
    </row>
    <row r="48" spans="1:29" ht="15.75" customHeight="1">
      <c r="A48" s="311"/>
      <c r="B48" s="99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46"/>
      <c r="T48" s="119"/>
      <c r="U48" s="110"/>
      <c r="V48" s="111"/>
      <c r="W48" s="112"/>
      <c r="X48" s="115"/>
      <c r="Y48" s="294"/>
      <c r="Z48" s="295"/>
      <c r="AA48" s="116"/>
      <c r="AB48" s="109"/>
      <c r="AC48" s="308"/>
    </row>
    <row r="49" spans="1:29" ht="15.75" customHeight="1">
      <c r="A49" s="311"/>
      <c r="B49" s="99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46"/>
      <c r="T49" s="119"/>
      <c r="U49" s="110"/>
      <c r="V49" s="111"/>
      <c r="W49" s="125"/>
      <c r="X49" s="126"/>
      <c r="Y49" s="294"/>
      <c r="Z49" s="295"/>
      <c r="AA49" s="116"/>
      <c r="AB49" s="109"/>
      <c r="AC49" s="308"/>
    </row>
    <row r="50" spans="1:29" ht="15.75" customHeight="1">
      <c r="A50" s="311"/>
      <c r="B50" s="99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46"/>
      <c r="T50" s="119"/>
      <c r="U50" s="110"/>
      <c r="V50" s="111"/>
      <c r="W50" s="125"/>
      <c r="X50" s="126"/>
      <c r="Y50" s="294"/>
      <c r="Z50" s="295"/>
      <c r="AA50" s="116"/>
      <c r="AB50" s="109"/>
      <c r="AC50" s="308"/>
    </row>
    <row r="51" spans="1:29" ht="15.75" customHeight="1">
      <c r="A51" s="311"/>
      <c r="B51" s="99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46"/>
      <c r="T51" s="119"/>
      <c r="U51" s="110"/>
      <c r="V51" s="111"/>
      <c r="W51" s="125"/>
      <c r="X51" s="126"/>
      <c r="Y51" s="294"/>
      <c r="Z51" s="295"/>
      <c r="AA51" s="116"/>
      <c r="AB51" s="109"/>
      <c r="AC51" s="308"/>
    </row>
    <row r="52" spans="1:29" ht="15.75" customHeight="1">
      <c r="A52" s="311"/>
      <c r="B52" s="99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46"/>
      <c r="T52" s="119"/>
      <c r="U52" s="110"/>
      <c r="V52" s="111"/>
      <c r="W52" s="125"/>
      <c r="X52" s="126"/>
      <c r="Y52" s="294"/>
      <c r="Z52" s="295"/>
      <c r="AA52" s="116"/>
      <c r="AB52" s="109"/>
      <c r="AC52" s="308"/>
    </row>
    <row r="53" spans="1:29" ht="15.75" customHeight="1">
      <c r="A53" s="311"/>
      <c r="B53" s="99"/>
      <c r="C53" s="292"/>
      <c r="D53" s="293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46"/>
      <c r="T53" s="119"/>
      <c r="U53" s="110"/>
      <c r="V53" s="111"/>
      <c r="W53" s="125"/>
      <c r="X53" s="126"/>
      <c r="Y53" s="294"/>
      <c r="Z53" s="295"/>
      <c r="AA53" s="116"/>
      <c r="AB53" s="109"/>
      <c r="AC53" s="308"/>
    </row>
    <row r="54" spans="1:29" ht="15.75" customHeight="1">
      <c r="A54" s="311"/>
      <c r="B54" s="99"/>
      <c r="C54" s="292"/>
      <c r="D54" s="293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294"/>
      <c r="Z54" s="295"/>
      <c r="AA54" s="164"/>
      <c r="AB54" s="124"/>
      <c r="AC54" s="308"/>
    </row>
    <row r="55" spans="1:29" ht="15.75" customHeight="1" thickBot="1">
      <c r="A55" s="312"/>
      <c r="B55" s="132" t="s">
        <v>115</v>
      </c>
      <c r="C55" s="289"/>
      <c r="D55" s="289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3113.4426715920699</v>
      </c>
      <c r="N55" s="137">
        <f t="shared" ref="N55:N61" si="22">M55/L55</f>
        <v>807.18884078312919</v>
      </c>
      <c r="O55" s="138">
        <f t="shared" ref="O55:O61" si="23">L55-I55</f>
        <v>0</v>
      </c>
      <c r="P55" s="139">
        <f t="shared" ref="P55:P61" si="24">N55-K55</f>
        <v>-92.811159216870806</v>
      </c>
      <c r="Q55" s="140">
        <f t="shared" ref="Q55:Q61" si="25">N55/K55</f>
        <v>0.89687648975903245</v>
      </c>
      <c r="R55" s="304"/>
      <c r="S55" s="141">
        <v>0.25</v>
      </c>
      <c r="T55" s="142">
        <v>0.48070601851851857</v>
      </c>
      <c r="U55" s="143"/>
      <c r="V55" s="165"/>
      <c r="W55" s="98"/>
      <c r="X55" s="68"/>
      <c r="Y55" s="290"/>
      <c r="Z55" s="291"/>
      <c r="AA55" s="167">
        <f t="shared" ref="AA55:AA61" si="26">M55-J55</f>
        <v>-357.98589983650163</v>
      </c>
      <c r="AB55" s="140">
        <f t="shared" ref="AB55:AB61" si="27">M55/J55</f>
        <v>0.89687648975903245</v>
      </c>
      <c r="AC55" s="309"/>
    </row>
    <row r="56" spans="1:29" ht="15.75" customHeight="1">
      <c r="A56" s="296" t="s">
        <v>78</v>
      </c>
      <c r="B56" s="113" t="s">
        <v>118</v>
      </c>
      <c r="C56" s="300" t="s">
        <v>210</v>
      </c>
      <c r="D56" s="301"/>
      <c r="E56" s="146">
        <v>20.72</v>
      </c>
      <c r="F56" s="96">
        <v>1091</v>
      </c>
      <c r="G56" s="147">
        <f t="shared" ref="G56:G61" si="28">E56*F56</f>
        <v>22605.52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3211.1583578594532</v>
      </c>
      <c r="N56" s="151">
        <f t="shared" si="22"/>
        <v>1070.3861192864845</v>
      </c>
      <c r="O56" s="153">
        <f t="shared" si="23"/>
        <v>0</v>
      </c>
      <c r="P56" s="154">
        <f t="shared" si="24"/>
        <v>-129.61388071351553</v>
      </c>
      <c r="Q56" s="155">
        <f t="shared" si="25"/>
        <v>0.89198843273873707</v>
      </c>
      <c r="R56" s="302">
        <f>Q72</f>
        <v>0.8945022537923617</v>
      </c>
      <c r="S56" s="156">
        <v>0.25</v>
      </c>
      <c r="T56" s="157">
        <v>0.26415509259259257</v>
      </c>
      <c r="U56" s="158"/>
      <c r="V56" s="159">
        <v>20.38516719045753</v>
      </c>
      <c r="W56" s="157"/>
      <c r="X56" s="168"/>
      <c r="Y56" s="305"/>
      <c r="Z56" s="306"/>
      <c r="AA56" s="114">
        <f t="shared" si="26"/>
        <v>-388.84164214054681</v>
      </c>
      <c r="AB56" s="155">
        <f t="shared" si="27"/>
        <v>0.89198843273873696</v>
      </c>
      <c r="AC56" s="307">
        <f>AB72</f>
        <v>0.8945022537923617</v>
      </c>
    </row>
    <row r="57" spans="1:29" ht="15.75" customHeight="1">
      <c r="A57" s="297"/>
      <c r="B57" s="99" t="s">
        <v>118</v>
      </c>
      <c r="C57" s="292" t="s">
        <v>131</v>
      </c>
      <c r="D57" s="293"/>
      <c r="E57" s="100">
        <v>30</v>
      </c>
      <c r="F57" s="101">
        <v>1357</v>
      </c>
      <c r="G57" s="102">
        <f t="shared" si="28"/>
        <v>40710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3207.7511032386433</v>
      </c>
      <c r="N57" s="105">
        <f t="shared" si="22"/>
        <v>801.93777580966082</v>
      </c>
      <c r="O57" s="107">
        <f t="shared" si="23"/>
        <v>0</v>
      </c>
      <c r="P57" s="108">
        <f t="shared" si="24"/>
        <v>-98.06222419033918</v>
      </c>
      <c r="Q57" s="109">
        <f t="shared" si="25"/>
        <v>0.89104197312184541</v>
      </c>
      <c r="R57" s="303"/>
      <c r="S57" s="46">
        <v>0.27430555555555558</v>
      </c>
      <c r="T57" s="47">
        <v>0.29192129629629632</v>
      </c>
      <c r="U57" s="110">
        <v>14.61666666666674</v>
      </c>
      <c r="V57" s="111">
        <v>25.382268567469552</v>
      </c>
      <c r="W57" s="112"/>
      <c r="X57" s="13"/>
      <c r="Y57" s="294"/>
      <c r="Z57" s="295"/>
      <c r="AA57" s="116">
        <f t="shared" si="26"/>
        <v>-392.24889676135672</v>
      </c>
      <c r="AB57" s="109">
        <f t="shared" si="27"/>
        <v>0.89104197312184541</v>
      </c>
      <c r="AC57" s="308"/>
    </row>
    <row r="58" spans="1:29" ht="15.75" customHeight="1">
      <c r="A58" s="297"/>
      <c r="B58" s="99" t="s">
        <v>118</v>
      </c>
      <c r="C58" s="292" t="s">
        <v>228</v>
      </c>
      <c r="D58" s="293"/>
      <c r="E58" s="100">
        <v>30</v>
      </c>
      <c r="F58" s="101">
        <v>1829</v>
      </c>
      <c r="G58" s="102">
        <f t="shared" si="28"/>
        <v>54870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3009.4251217523929</v>
      </c>
      <c r="N58" s="105">
        <f t="shared" si="22"/>
        <v>752.35628043809822</v>
      </c>
      <c r="O58" s="107">
        <f t="shared" si="23"/>
        <v>0</v>
      </c>
      <c r="P58" s="108">
        <f t="shared" si="24"/>
        <v>-72.643719561901776</v>
      </c>
      <c r="Q58" s="109">
        <f t="shared" si="25"/>
        <v>0.91194700659163419</v>
      </c>
      <c r="R58" s="303"/>
      <c r="S58" s="46">
        <v>0.30208333333333337</v>
      </c>
      <c r="T58" s="47">
        <v>0.32739583333333339</v>
      </c>
      <c r="U58" s="110">
        <v>14.633333333333356</v>
      </c>
      <c r="V58" s="111">
        <v>36.465436274453054</v>
      </c>
      <c r="W58" s="112"/>
      <c r="X58" s="13"/>
      <c r="Y58" s="294"/>
      <c r="Z58" s="295"/>
      <c r="AA58" s="116">
        <f t="shared" si="26"/>
        <v>-290.5748782476071</v>
      </c>
      <c r="AB58" s="109">
        <f t="shared" si="27"/>
        <v>0.91194700659163419</v>
      </c>
      <c r="AC58" s="308"/>
    </row>
    <row r="59" spans="1:29" ht="15.75" customHeight="1">
      <c r="A59" s="297"/>
      <c r="B59" s="99" t="s">
        <v>118</v>
      </c>
      <c r="C59" s="292" t="s">
        <v>230</v>
      </c>
      <c r="D59" s="293"/>
      <c r="E59" s="100">
        <v>27.48</v>
      </c>
      <c r="F59" s="101">
        <v>2817</v>
      </c>
      <c r="G59" s="102">
        <f t="shared" si="28"/>
        <v>77411.16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3208.6858765915904</v>
      </c>
      <c r="N59" s="105">
        <f t="shared" si="22"/>
        <v>641.73717531831812</v>
      </c>
      <c r="O59" s="107">
        <f t="shared" si="23"/>
        <v>0</v>
      </c>
      <c r="P59" s="108">
        <f t="shared" si="24"/>
        <v>-78.262824681681877</v>
      </c>
      <c r="Q59" s="109">
        <f t="shared" si="25"/>
        <v>0.89130163238655291</v>
      </c>
      <c r="R59" s="303"/>
      <c r="S59" s="46">
        <v>0.33750000000000008</v>
      </c>
      <c r="T59" s="47">
        <v>0.37407407407407417</v>
      </c>
      <c r="U59" s="110">
        <v>14.550000000000036</v>
      </c>
      <c r="V59" s="111">
        <v>52.675770237609115</v>
      </c>
      <c r="W59" s="112"/>
      <c r="X59" s="115"/>
      <c r="Y59" s="294"/>
      <c r="Z59" s="295"/>
      <c r="AA59" s="116">
        <f t="shared" si="26"/>
        <v>-391.31412340840961</v>
      </c>
      <c r="AB59" s="109">
        <f t="shared" si="27"/>
        <v>0.89130163238655291</v>
      </c>
      <c r="AC59" s="308"/>
    </row>
    <row r="60" spans="1:29" ht="15.75" customHeight="1">
      <c r="A60" s="298"/>
      <c r="B60" s="99" t="s">
        <v>118</v>
      </c>
      <c r="C60" s="292" t="s">
        <v>127</v>
      </c>
      <c r="D60" s="293"/>
      <c r="E60" s="100">
        <v>18.18</v>
      </c>
      <c r="F60" s="101">
        <v>1508</v>
      </c>
      <c r="G60" s="102">
        <f t="shared" si="28"/>
        <v>27415.439999999999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03"/>
      <c r="S60" s="46">
        <v>0.38402777777777786</v>
      </c>
      <c r="T60" s="47">
        <v>0.4036111111111112</v>
      </c>
      <c r="U60" s="110">
        <v>15</v>
      </c>
      <c r="V60" s="111">
        <v>28.200078395975403</v>
      </c>
      <c r="W60" s="112"/>
      <c r="X60" s="115"/>
      <c r="Y60" s="294"/>
      <c r="Z60" s="295"/>
      <c r="AA60" s="116">
        <f t="shared" si="26"/>
        <v>-391.49828133410665</v>
      </c>
      <c r="AB60" s="109">
        <f t="shared" si="27"/>
        <v>0.89125047740719254</v>
      </c>
      <c r="AC60" s="308"/>
    </row>
    <row r="61" spans="1:29" ht="15.75" customHeight="1">
      <c r="A61" s="298"/>
      <c r="B61" s="99" t="s">
        <v>118</v>
      </c>
      <c r="C61" s="292" t="s">
        <v>124</v>
      </c>
      <c r="D61" s="293"/>
      <c r="E61" s="100">
        <v>16.66</v>
      </c>
      <c r="F61" s="101">
        <v>3896</v>
      </c>
      <c r="G61" s="120">
        <f t="shared" si="28"/>
        <v>64907.360000000001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3207.3758276693325</v>
      </c>
      <c r="N61" s="105">
        <f t="shared" si="22"/>
        <v>641.47516553386652</v>
      </c>
      <c r="O61" s="107">
        <f t="shared" si="23"/>
        <v>0</v>
      </c>
      <c r="P61" s="108">
        <f t="shared" si="24"/>
        <v>-78.524834466133484</v>
      </c>
      <c r="Q61" s="109">
        <f t="shared" si="25"/>
        <v>0.8909377299081479</v>
      </c>
      <c r="R61" s="303"/>
      <c r="S61" s="46">
        <v>0.41388888888888897</v>
      </c>
      <c r="T61" s="119">
        <v>0.46449074074074082</v>
      </c>
      <c r="U61" s="110">
        <v>14.799999999999995</v>
      </c>
      <c r="V61" s="111">
        <v>72.88201088983817</v>
      </c>
      <c r="W61" s="112"/>
      <c r="X61" s="49"/>
      <c r="Y61" s="294"/>
      <c r="Z61" s="295"/>
      <c r="AA61" s="116">
        <f t="shared" si="26"/>
        <v>-392.62417233066753</v>
      </c>
      <c r="AB61" s="109">
        <f t="shared" si="27"/>
        <v>0.8909377299081479</v>
      </c>
      <c r="AC61" s="308"/>
    </row>
    <row r="62" spans="1:29" ht="15.75" customHeight="1">
      <c r="A62" s="298"/>
      <c r="B62" s="99"/>
      <c r="C62" s="292"/>
      <c r="D62" s="293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03"/>
      <c r="S62" s="46"/>
      <c r="T62" s="119"/>
      <c r="U62" s="110"/>
      <c r="V62" s="111"/>
      <c r="W62" s="112"/>
      <c r="X62" s="115"/>
      <c r="Y62" s="294"/>
      <c r="Z62" s="295"/>
      <c r="AA62" s="116"/>
      <c r="AB62" s="109"/>
      <c r="AC62" s="308"/>
    </row>
    <row r="63" spans="1:29" ht="15.75" customHeight="1">
      <c r="A63" s="298"/>
      <c r="B63" s="99"/>
      <c r="C63" s="292"/>
      <c r="D63" s="293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03"/>
      <c r="S63" s="46"/>
      <c r="T63" s="119"/>
      <c r="U63" s="110"/>
      <c r="V63" s="111"/>
      <c r="W63" s="112"/>
      <c r="X63" s="115"/>
      <c r="Y63" s="294"/>
      <c r="Z63" s="295"/>
      <c r="AA63" s="116"/>
      <c r="AB63" s="109"/>
      <c r="AC63" s="308"/>
    </row>
    <row r="64" spans="1:29" ht="15.75" customHeight="1">
      <c r="A64" s="298"/>
      <c r="B64" s="99"/>
      <c r="C64" s="292"/>
      <c r="D64" s="293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25"/>
      <c r="X64" s="126"/>
      <c r="Y64" s="294"/>
      <c r="Z64" s="295"/>
      <c r="AA64" s="116"/>
      <c r="AB64" s="109"/>
      <c r="AC64" s="308"/>
    </row>
    <row r="65" spans="1:29" ht="15.75" customHeight="1">
      <c r="A65" s="298"/>
      <c r="B65" s="99"/>
      <c r="C65" s="292"/>
      <c r="D65" s="293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25"/>
      <c r="X65" s="126"/>
      <c r="Y65" s="294"/>
      <c r="Z65" s="295"/>
      <c r="AA65" s="116"/>
      <c r="AB65" s="109"/>
      <c r="AC65" s="308"/>
    </row>
    <row r="66" spans="1:29" ht="15.75" customHeight="1">
      <c r="A66" s="298"/>
      <c r="B66" s="99"/>
      <c r="C66" s="292"/>
      <c r="D66" s="293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25"/>
      <c r="X66" s="126"/>
      <c r="Y66" s="294"/>
      <c r="Z66" s="295"/>
      <c r="AA66" s="116"/>
      <c r="AB66" s="109"/>
      <c r="AC66" s="308"/>
    </row>
    <row r="67" spans="1:29" ht="15.75" customHeight="1">
      <c r="A67" s="298"/>
      <c r="B67" s="99"/>
      <c r="C67" s="292"/>
      <c r="D67" s="293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25"/>
      <c r="X67" s="126"/>
      <c r="Y67" s="294"/>
      <c r="Z67" s="295"/>
      <c r="AA67" s="116"/>
      <c r="AB67" s="109"/>
      <c r="AC67" s="308"/>
    </row>
    <row r="68" spans="1:29" ht="15.75" customHeight="1">
      <c r="A68" s="298"/>
      <c r="B68" s="99"/>
      <c r="C68" s="292"/>
      <c r="D68" s="293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25"/>
      <c r="X68" s="126"/>
      <c r="Y68" s="294"/>
      <c r="Z68" s="295"/>
      <c r="AA68" s="116"/>
      <c r="AB68" s="109"/>
      <c r="AC68" s="308"/>
    </row>
    <row r="69" spans="1:29" ht="15.75" customHeight="1">
      <c r="A69" s="298"/>
      <c r="B69" s="99"/>
      <c r="C69" s="292"/>
      <c r="D69" s="293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25"/>
      <c r="X69" s="126"/>
      <c r="Y69" s="294"/>
      <c r="Z69" s="295"/>
      <c r="AA69" s="116"/>
      <c r="AB69" s="109"/>
      <c r="AC69" s="308"/>
    </row>
    <row r="70" spans="1:29" ht="15.75" customHeight="1">
      <c r="A70" s="298"/>
      <c r="B70" s="99"/>
      <c r="C70" s="292"/>
      <c r="D70" s="293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25"/>
      <c r="X70" s="126"/>
      <c r="Y70" s="294"/>
      <c r="Z70" s="295"/>
      <c r="AA70" s="116"/>
      <c r="AB70" s="109"/>
      <c r="AC70" s="308"/>
    </row>
    <row r="71" spans="1:29" ht="15.75" customHeight="1">
      <c r="A71" s="298"/>
      <c r="B71" s="99"/>
      <c r="C71" s="292"/>
      <c r="D71" s="293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294"/>
      <c r="Z71" s="295"/>
      <c r="AA71" s="164"/>
      <c r="AB71" s="124"/>
      <c r="AC71" s="308"/>
    </row>
    <row r="72" spans="1:29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3175.483000962884</v>
      </c>
      <c r="N72" s="137">
        <f>M72/L72</f>
        <v>793.87075024072101</v>
      </c>
      <c r="O72" s="138">
        <f>L72-I72</f>
        <v>0</v>
      </c>
      <c r="P72" s="139">
        <f>N72-K72</f>
        <v>-93.629249759278991</v>
      </c>
      <c r="Q72" s="140">
        <f>N72/K72</f>
        <v>0.8945022537923617</v>
      </c>
      <c r="R72" s="304"/>
      <c r="S72" s="141">
        <v>0.25</v>
      </c>
      <c r="T72" s="142">
        <v>0.46449074074074082</v>
      </c>
      <c r="U72" s="143"/>
      <c r="V72" s="165"/>
      <c r="W72" s="166"/>
      <c r="X72" s="137"/>
      <c r="Y72" s="290"/>
      <c r="Z72" s="291"/>
      <c r="AA72" s="167">
        <f>M72-J72</f>
        <v>-374.51699903711597</v>
      </c>
      <c r="AB72" s="140">
        <f>M72/J72</f>
        <v>0.8945022537923617</v>
      </c>
      <c r="AC72" s="309"/>
    </row>
    <row r="73" spans="1:29" ht="15.75" customHeight="1">
      <c r="A73" s="310" t="s">
        <v>132</v>
      </c>
      <c r="B73" s="113" t="s">
        <v>118</v>
      </c>
      <c r="C73" s="300" t="s">
        <v>133</v>
      </c>
      <c r="D73" s="301"/>
      <c r="E73" s="146">
        <v>28.57</v>
      </c>
      <c r="F73" s="96">
        <v>1316</v>
      </c>
      <c r="G73" s="147">
        <f t="shared" ref="G73:G75" si="33">E73*F73</f>
        <v>37598.120000000003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3120.5863693009533</v>
      </c>
      <c r="N73" s="151">
        <f>M73/L73</f>
        <v>260.04886410841277</v>
      </c>
      <c r="O73" s="153">
        <f>L73-I73</f>
        <v>0</v>
      </c>
      <c r="P73" s="154">
        <f>N73-K73</f>
        <v>-39.951135891587228</v>
      </c>
      <c r="Q73" s="155">
        <f>N73/K73</f>
        <v>0.8668295470280426</v>
      </c>
      <c r="R73" s="302">
        <f>Q89</f>
        <v>0.89369461748004286</v>
      </c>
      <c r="S73" s="156">
        <v>0.70833333333333337</v>
      </c>
      <c r="T73" s="157">
        <v>0.72590277777777779</v>
      </c>
      <c r="U73" s="158"/>
      <c r="V73" s="159">
        <v>25.302936902107898</v>
      </c>
      <c r="W73" s="157"/>
      <c r="X73" s="168"/>
      <c r="Y73" s="305"/>
      <c r="Z73" s="306"/>
      <c r="AA73" s="114">
        <f>M73-J73</f>
        <v>-479.41363069904673</v>
      </c>
      <c r="AB73" s="155">
        <f>M73/J73</f>
        <v>0.8668295470280426</v>
      </c>
      <c r="AC73" s="307">
        <f>AB89</f>
        <v>0.89369461748004297</v>
      </c>
    </row>
    <row r="74" spans="1:29" ht="15.75" customHeight="1">
      <c r="A74" s="311"/>
      <c r="B74" s="99" t="s">
        <v>118</v>
      </c>
      <c r="C74" s="292" t="s">
        <v>223</v>
      </c>
      <c r="D74" s="293"/>
      <c r="E74" s="100">
        <v>17.71</v>
      </c>
      <c r="F74" s="101">
        <v>609</v>
      </c>
      <c r="G74" s="102">
        <f t="shared" si="33"/>
        <v>10785.390000000001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03"/>
      <c r="S74" s="46">
        <v>0.72986111111111118</v>
      </c>
      <c r="T74" s="47">
        <v>0.73762731481481492</v>
      </c>
      <c r="U74" s="110">
        <v>5.7000000000000917</v>
      </c>
      <c r="V74" s="111">
        <v>11.185321768858214</v>
      </c>
      <c r="W74" s="112"/>
      <c r="X74" s="13"/>
      <c r="Y74" s="294"/>
      <c r="Z74" s="295"/>
      <c r="AA74" s="116">
        <f>M74-J74</f>
        <v>-333.2186990155792</v>
      </c>
      <c r="AB74" s="109">
        <f>M74/J74</f>
        <v>0.90743925027345018</v>
      </c>
      <c r="AC74" s="308"/>
    </row>
    <row r="75" spans="1:29" ht="15.75" customHeight="1">
      <c r="A75" s="311"/>
      <c r="B75" s="99" t="s">
        <v>118</v>
      </c>
      <c r="C75" s="292" t="s">
        <v>221</v>
      </c>
      <c r="D75" s="293"/>
      <c r="E75" s="100">
        <v>18.920000000000002</v>
      </c>
      <c r="F75" s="101">
        <v>1164</v>
      </c>
      <c r="G75" s="102">
        <f t="shared" si="33"/>
        <v>22022.880000000001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3264.5341984990901</v>
      </c>
      <c r="N75" s="105">
        <f>M75/L75</f>
        <v>652.90683969981797</v>
      </c>
      <c r="O75" s="107">
        <f>L75-I75</f>
        <v>0</v>
      </c>
      <c r="P75" s="108">
        <f>N75-K75</f>
        <v>-67.093160300182035</v>
      </c>
      <c r="Q75" s="109">
        <f>N75/K75</f>
        <v>0.90681505513863603</v>
      </c>
      <c r="R75" s="303"/>
      <c r="S75" s="46">
        <v>0.7416666666666667</v>
      </c>
      <c r="T75" s="47">
        <v>0.75651620370370376</v>
      </c>
      <c r="U75" s="110">
        <v>5.8166666666665634</v>
      </c>
      <c r="V75" s="111">
        <v>21.393557473562325</v>
      </c>
      <c r="W75" s="112"/>
      <c r="X75" s="13"/>
      <c r="Y75" s="294"/>
      <c r="Z75" s="295"/>
      <c r="AA75" s="116">
        <f>M75-J75</f>
        <v>-335.46580150090995</v>
      </c>
      <c r="AB75" s="109">
        <f>M75/J75</f>
        <v>0.90681505513863614</v>
      </c>
      <c r="AC75" s="308"/>
    </row>
    <row r="76" spans="1:29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294"/>
      <c r="Z76" s="295"/>
      <c r="AA76" s="116"/>
      <c r="AB76" s="109"/>
      <c r="AC76" s="308"/>
    </row>
    <row r="77" spans="1:29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294"/>
      <c r="Z77" s="295"/>
      <c r="AA77" s="116"/>
      <c r="AB77" s="109"/>
      <c r="AC77" s="308"/>
    </row>
    <row r="78" spans="1:29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49"/>
      <c r="Y78" s="294"/>
      <c r="Z78" s="295"/>
      <c r="AA78" s="116"/>
      <c r="AB78" s="109"/>
      <c r="AC78" s="308"/>
    </row>
    <row r="79" spans="1:29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294"/>
      <c r="Z79" s="295"/>
      <c r="AA79" s="116"/>
      <c r="AB79" s="109"/>
      <c r="AC79" s="308"/>
    </row>
    <row r="80" spans="1:29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294"/>
      <c r="Z80" s="295"/>
      <c r="AA80" s="116"/>
      <c r="AB80" s="109"/>
      <c r="AC80" s="308"/>
    </row>
    <row r="81" spans="1:29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25"/>
      <c r="X81" s="126"/>
      <c r="Y81" s="294"/>
      <c r="Z81" s="295"/>
      <c r="AA81" s="116"/>
      <c r="AB81" s="109"/>
      <c r="AC81" s="308"/>
    </row>
    <row r="82" spans="1:29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25"/>
      <c r="X82" s="126"/>
      <c r="Y82" s="294"/>
      <c r="Z82" s="295"/>
      <c r="AA82" s="116"/>
      <c r="AB82" s="109"/>
      <c r="AC82" s="308"/>
    </row>
    <row r="83" spans="1:29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25"/>
      <c r="X83" s="126"/>
      <c r="Y83" s="294"/>
      <c r="Z83" s="295"/>
      <c r="AA83" s="116"/>
      <c r="AB83" s="109"/>
      <c r="AC83" s="308"/>
    </row>
    <row r="84" spans="1:29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25"/>
      <c r="X84" s="126"/>
      <c r="Y84" s="294"/>
      <c r="Z84" s="295"/>
      <c r="AA84" s="116"/>
      <c r="AB84" s="109"/>
      <c r="AC84" s="308"/>
    </row>
    <row r="85" spans="1:29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25"/>
      <c r="X85" s="126"/>
      <c r="Y85" s="294"/>
      <c r="Z85" s="295"/>
      <c r="AA85" s="116"/>
      <c r="AB85" s="109"/>
      <c r="AC85" s="308"/>
    </row>
    <row r="86" spans="1:29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25"/>
      <c r="X86" s="126"/>
      <c r="Y86" s="294"/>
      <c r="Z86" s="295"/>
      <c r="AA86" s="116"/>
      <c r="AB86" s="109"/>
      <c r="AC86" s="308"/>
    </row>
    <row r="87" spans="1:29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25"/>
      <c r="X87" s="126"/>
      <c r="Y87" s="294"/>
      <c r="Z87" s="295"/>
      <c r="AA87" s="116"/>
      <c r="AB87" s="109"/>
      <c r="AC87" s="308"/>
    </row>
    <row r="88" spans="1:29" ht="15.75" customHeight="1">
      <c r="A88" s="311"/>
      <c r="B88" s="99"/>
      <c r="C88" s="292"/>
      <c r="D88" s="293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294"/>
      <c r="Z88" s="295"/>
      <c r="AA88" s="164"/>
      <c r="AB88" s="124"/>
      <c r="AC88" s="308"/>
    </row>
    <row r="89" spans="1:29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3217.3006229281546</v>
      </c>
      <c r="N89" s="137">
        <f t="shared" ref="N89:N94" si="37">M89/L89</f>
        <v>438.72281221747562</v>
      </c>
      <c r="O89" s="138">
        <f t="shared" ref="O89:O94" si="38">L89-I89</f>
        <v>0</v>
      </c>
      <c r="P89" s="139">
        <f t="shared" ref="P89:P94" si="39">N89-K89</f>
        <v>-52.186278691615314</v>
      </c>
      <c r="Q89" s="140">
        <f t="shared" ref="Q89:Q94" si="40">N89/K89</f>
        <v>0.89369461748004286</v>
      </c>
      <c r="R89" s="304"/>
      <c r="S89" s="141">
        <v>0.70833333333333337</v>
      </c>
      <c r="T89" s="142">
        <v>0.75651620370370376</v>
      </c>
      <c r="U89" s="143"/>
      <c r="V89" s="165"/>
      <c r="W89" s="166"/>
      <c r="X89" s="137"/>
      <c r="Y89" s="290"/>
      <c r="Z89" s="291"/>
      <c r="AA89" s="167">
        <f t="shared" ref="AA89:AA94" si="41">M89-J89</f>
        <v>-382.69937707184545</v>
      </c>
      <c r="AB89" s="140">
        <f t="shared" ref="AB89:AB94" si="42">M89/J89</f>
        <v>0.89369461748004297</v>
      </c>
      <c r="AC89" s="309"/>
    </row>
    <row r="90" spans="1:29" ht="15.75" customHeight="1">
      <c r="A90" s="296" t="s">
        <v>137</v>
      </c>
      <c r="B90" s="113" t="s">
        <v>118</v>
      </c>
      <c r="C90" s="300" t="s">
        <v>196</v>
      </c>
      <c r="D90" s="301"/>
      <c r="E90" s="146">
        <v>23.27</v>
      </c>
      <c r="F90" s="96">
        <v>522</v>
      </c>
      <c r="G90" s="147">
        <f t="shared" ref="G90:G94" si="43">E90*F90</f>
        <v>12146.94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2734.3218367216978</v>
      </c>
      <c r="N90" s="151">
        <f t="shared" si="37"/>
        <v>546.8643673443396</v>
      </c>
      <c r="O90" s="153">
        <f t="shared" si="38"/>
        <v>0</v>
      </c>
      <c r="P90" s="154">
        <f t="shared" si="39"/>
        <v>-53.135632655660402</v>
      </c>
      <c r="Q90" s="155">
        <f t="shared" si="40"/>
        <v>0.91144061224056605</v>
      </c>
      <c r="R90" s="302">
        <f>Q106</f>
        <v>0.91097138966472446</v>
      </c>
      <c r="S90" s="156">
        <v>0.70833333333333337</v>
      </c>
      <c r="T90" s="157">
        <v>0.71628472222222228</v>
      </c>
      <c r="U90" s="158"/>
      <c r="V90" s="159">
        <v>11.454394131435151</v>
      </c>
      <c r="W90" s="160"/>
      <c r="X90" s="161"/>
      <c r="Y90" s="305"/>
      <c r="Z90" s="306"/>
      <c r="AA90" s="114">
        <f t="shared" si="41"/>
        <v>-265.67816327830224</v>
      </c>
      <c r="AB90" s="155">
        <f t="shared" si="42"/>
        <v>0.91144061224056594</v>
      </c>
      <c r="AC90" s="307">
        <f>AB106</f>
        <v>0.91097138966472446</v>
      </c>
    </row>
    <row r="91" spans="1:29" ht="15.75" customHeight="1">
      <c r="A91" s="297"/>
      <c r="B91" s="99" t="s">
        <v>118</v>
      </c>
      <c r="C91" s="292" t="s">
        <v>136</v>
      </c>
      <c r="D91" s="293"/>
      <c r="E91" s="100">
        <v>24.54</v>
      </c>
      <c r="F91" s="101">
        <v>1334</v>
      </c>
      <c r="G91" s="102">
        <f t="shared" si="43"/>
        <v>32736.36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2733.1786774566444</v>
      </c>
      <c r="N91" s="105">
        <f t="shared" si="37"/>
        <v>683.29466936416111</v>
      </c>
      <c r="O91" s="107">
        <f t="shared" si="38"/>
        <v>0</v>
      </c>
      <c r="P91" s="108">
        <f t="shared" si="39"/>
        <v>-66.705330635838891</v>
      </c>
      <c r="Q91" s="109">
        <f t="shared" si="40"/>
        <v>0.91105955915221482</v>
      </c>
      <c r="R91" s="303"/>
      <c r="S91" s="46">
        <v>0.72013888888888888</v>
      </c>
      <c r="T91" s="47">
        <v>0.74047453703703703</v>
      </c>
      <c r="U91" s="110">
        <v>5.5499999999999083</v>
      </c>
      <c r="V91" s="111">
        <v>29.284583792553622</v>
      </c>
      <c r="W91" s="112"/>
      <c r="X91" s="115"/>
      <c r="Y91" s="294"/>
      <c r="Z91" s="295"/>
      <c r="AA91" s="116">
        <f t="shared" si="41"/>
        <v>-266.82132254335556</v>
      </c>
      <c r="AB91" s="109">
        <f t="shared" si="42"/>
        <v>0.91105955915221482</v>
      </c>
      <c r="AC91" s="308"/>
    </row>
    <row r="92" spans="1:29" ht="15.75" customHeight="1">
      <c r="A92" s="297"/>
      <c r="B92" s="99" t="s">
        <v>118</v>
      </c>
      <c r="C92" s="292" t="s">
        <v>224</v>
      </c>
      <c r="D92" s="293"/>
      <c r="E92" s="100">
        <v>24.33</v>
      </c>
      <c r="F92" s="101">
        <v>1471</v>
      </c>
      <c r="G92" s="102">
        <f t="shared" si="43"/>
        <v>35789.43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2732.7766433749716</v>
      </c>
      <c r="N92" s="105">
        <f t="shared" si="37"/>
        <v>683.19416084374291</v>
      </c>
      <c r="O92" s="107">
        <f t="shared" si="38"/>
        <v>0</v>
      </c>
      <c r="P92" s="108">
        <f t="shared" si="39"/>
        <v>-66.805839156257093</v>
      </c>
      <c r="Q92" s="109">
        <f t="shared" si="40"/>
        <v>0.91092554779165724</v>
      </c>
      <c r="R92" s="303"/>
      <c r="S92" s="46">
        <v>0.74375000000000002</v>
      </c>
      <c r="T92" s="47">
        <v>0.76616898148148149</v>
      </c>
      <c r="U92" s="110">
        <v>4.7166666666667112</v>
      </c>
      <c r="V92" s="111">
        <v>32.29682170109561</v>
      </c>
      <c r="W92" s="112"/>
      <c r="X92" s="115"/>
      <c r="Y92" s="294"/>
      <c r="Z92" s="295"/>
      <c r="AA92" s="116">
        <f t="shared" si="41"/>
        <v>-267.22335662502837</v>
      </c>
      <c r="AB92" s="109">
        <f t="shared" si="42"/>
        <v>0.91092554779165724</v>
      </c>
      <c r="AC92" s="308"/>
    </row>
    <row r="93" spans="1:29" ht="15.75" customHeight="1">
      <c r="A93" s="297"/>
      <c r="B93" s="99" t="s">
        <v>118</v>
      </c>
      <c r="C93" s="292" t="s">
        <v>135</v>
      </c>
      <c r="D93" s="293"/>
      <c r="E93" s="100">
        <v>22.28</v>
      </c>
      <c r="F93" s="101">
        <v>1544</v>
      </c>
      <c r="G93" s="102">
        <f t="shared" si="43"/>
        <v>34400.32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3006.5262323054958</v>
      </c>
      <c r="N93" s="105">
        <f t="shared" si="37"/>
        <v>601.30524646109916</v>
      </c>
      <c r="O93" s="107">
        <f t="shared" si="38"/>
        <v>0</v>
      </c>
      <c r="P93" s="108">
        <f t="shared" si="39"/>
        <v>-58.694753538900841</v>
      </c>
      <c r="Q93" s="109">
        <f t="shared" si="40"/>
        <v>0.91106855524408958</v>
      </c>
      <c r="R93" s="303"/>
      <c r="S93" s="46">
        <v>0.77013888888888893</v>
      </c>
      <c r="T93" s="47">
        <v>0.79152777777777783</v>
      </c>
      <c r="U93" s="110">
        <v>5.7166666666667076</v>
      </c>
      <c r="V93" s="111">
        <v>30.812969135134015</v>
      </c>
      <c r="W93" s="112"/>
      <c r="X93" s="115"/>
      <c r="Y93" s="294"/>
      <c r="Z93" s="295"/>
      <c r="AA93" s="116">
        <f t="shared" si="41"/>
        <v>-293.4737676945042</v>
      </c>
      <c r="AB93" s="109">
        <f t="shared" si="42"/>
        <v>0.91106855524408958</v>
      </c>
      <c r="AC93" s="308"/>
    </row>
    <row r="94" spans="1:29" ht="15.75" customHeight="1">
      <c r="A94" s="298"/>
      <c r="B94" s="99" t="s">
        <v>118</v>
      </c>
      <c r="C94" s="292" t="s">
        <v>138</v>
      </c>
      <c r="D94" s="293"/>
      <c r="E94" s="100">
        <v>17.89</v>
      </c>
      <c r="F94" s="101">
        <v>5072</v>
      </c>
      <c r="G94" s="102">
        <f t="shared" si="43"/>
        <v>90738.08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3004.3502889108909</v>
      </c>
      <c r="N94" s="105">
        <f t="shared" si="37"/>
        <v>751.08757222772272</v>
      </c>
      <c r="O94" s="107">
        <f t="shared" si="38"/>
        <v>0</v>
      </c>
      <c r="P94" s="108">
        <f t="shared" si="39"/>
        <v>-73.912427772277283</v>
      </c>
      <c r="Q94" s="109">
        <f t="shared" si="40"/>
        <v>0.91040917845784575</v>
      </c>
      <c r="R94" s="303"/>
      <c r="S94" s="46">
        <v>0.79444444444444451</v>
      </c>
      <c r="T94" s="47">
        <v>0.8647800925925927</v>
      </c>
      <c r="U94" s="110">
        <v>5</v>
      </c>
      <c r="V94" s="111">
        <v>101.29311522802463</v>
      </c>
      <c r="W94" s="112"/>
      <c r="X94" s="115"/>
      <c r="Y94" s="294"/>
      <c r="Z94" s="295"/>
      <c r="AA94" s="116">
        <f t="shared" si="41"/>
        <v>-295.64971108910913</v>
      </c>
      <c r="AB94" s="109">
        <f t="shared" si="42"/>
        <v>0.91040917845784575</v>
      </c>
      <c r="AC94" s="308"/>
    </row>
    <row r="95" spans="1:29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115"/>
      <c r="Y95" s="294"/>
      <c r="Z95" s="295"/>
      <c r="AA95" s="116"/>
      <c r="AB95" s="109"/>
      <c r="AC95" s="308"/>
    </row>
    <row r="96" spans="1:29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294"/>
      <c r="Z96" s="295"/>
      <c r="AA96" s="116"/>
      <c r="AB96" s="109"/>
      <c r="AC96" s="308"/>
    </row>
    <row r="97" spans="1:29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294"/>
      <c r="Z97" s="295"/>
      <c r="AA97" s="116"/>
      <c r="AB97" s="109"/>
      <c r="AC97" s="308"/>
    </row>
    <row r="98" spans="1:29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46"/>
      <c r="T98" s="119"/>
      <c r="U98" s="110"/>
      <c r="V98" s="111"/>
      <c r="W98" s="112"/>
      <c r="X98" s="115"/>
      <c r="Y98" s="294"/>
      <c r="Z98" s="295"/>
      <c r="AA98" s="116"/>
      <c r="AB98" s="109"/>
      <c r="AC98" s="308"/>
    </row>
    <row r="99" spans="1:29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46"/>
      <c r="T99" s="119"/>
      <c r="U99" s="110"/>
      <c r="V99" s="111"/>
      <c r="W99" s="112"/>
      <c r="X99" s="115"/>
      <c r="Y99" s="294"/>
      <c r="Z99" s="295"/>
      <c r="AA99" s="116"/>
      <c r="AB99" s="109"/>
      <c r="AC99" s="308"/>
    </row>
    <row r="100" spans="1:29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46"/>
      <c r="T100" s="119"/>
      <c r="U100" s="110"/>
      <c r="V100" s="111"/>
      <c r="W100" s="125"/>
      <c r="X100" s="126"/>
      <c r="Y100" s="294"/>
      <c r="Z100" s="295"/>
      <c r="AA100" s="116"/>
      <c r="AB100" s="109"/>
      <c r="AC100" s="308"/>
    </row>
    <row r="101" spans="1:29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46"/>
      <c r="T101" s="119"/>
      <c r="U101" s="110"/>
      <c r="V101" s="111"/>
      <c r="W101" s="125"/>
      <c r="X101" s="126"/>
      <c r="Y101" s="294"/>
      <c r="Z101" s="295"/>
      <c r="AA101" s="116"/>
      <c r="AB101" s="109"/>
      <c r="AC101" s="308"/>
    </row>
    <row r="102" spans="1:29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46"/>
      <c r="T102" s="119"/>
      <c r="U102" s="110"/>
      <c r="V102" s="111"/>
      <c r="W102" s="125"/>
      <c r="X102" s="126"/>
      <c r="Y102" s="294"/>
      <c r="Z102" s="295"/>
      <c r="AA102" s="116"/>
      <c r="AB102" s="109"/>
      <c r="AC102" s="308"/>
    </row>
    <row r="103" spans="1:29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46"/>
      <c r="T103" s="119"/>
      <c r="U103" s="110"/>
      <c r="V103" s="111"/>
      <c r="W103" s="125"/>
      <c r="X103" s="126"/>
      <c r="Y103" s="294"/>
      <c r="Z103" s="295"/>
      <c r="AA103" s="116"/>
      <c r="AB103" s="109"/>
      <c r="AC103" s="308"/>
    </row>
    <row r="104" spans="1:29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46"/>
      <c r="T104" s="119"/>
      <c r="U104" s="110"/>
      <c r="V104" s="111"/>
      <c r="W104" s="125"/>
      <c r="X104" s="126"/>
      <c r="Y104" s="294"/>
      <c r="Z104" s="295"/>
      <c r="AA104" s="116"/>
      <c r="AB104" s="109"/>
      <c r="AC104" s="308"/>
    </row>
    <row r="105" spans="1:29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294"/>
      <c r="Z105" s="295"/>
      <c r="AA105" s="164"/>
      <c r="AB105" s="124"/>
      <c r="AC105" s="308"/>
    </row>
    <row r="106" spans="1:29" ht="15.75" customHeight="1" thickBot="1">
      <c r="A106" s="299"/>
      <c r="B106" s="132" t="s">
        <v>115</v>
      </c>
      <c r="C106" s="289"/>
      <c r="D106" s="289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2842.2307357539403</v>
      </c>
      <c r="N106" s="137">
        <f t="shared" ref="N106:N114" si="48">M106/L106</f>
        <v>645.96153085316814</v>
      </c>
      <c r="O106" s="138">
        <f t="shared" ref="O106:O114" si="49">L106-I106</f>
        <v>0</v>
      </c>
      <c r="P106" s="139">
        <f t="shared" ref="P106:P114" si="50">N106-K106</f>
        <v>-63.129378237740866</v>
      </c>
      <c r="Q106" s="140">
        <f t="shared" ref="Q106:Q114" si="51">N106/K106</f>
        <v>0.91097138966472446</v>
      </c>
      <c r="R106" s="304"/>
      <c r="S106" s="141">
        <v>0.70833333333333337</v>
      </c>
      <c r="T106" s="142">
        <v>0.8647800925925927</v>
      </c>
      <c r="U106" s="143"/>
      <c r="V106" s="165"/>
      <c r="W106" s="98"/>
      <c r="X106" s="68"/>
      <c r="Y106" s="290"/>
      <c r="Z106" s="291"/>
      <c r="AA106" s="167">
        <f t="shared" ref="AA106:AA114" si="52">M106-J106</f>
        <v>-277.76926424605972</v>
      </c>
      <c r="AB106" s="140">
        <f t="shared" ref="AB106:AB114" si="53">M106/J106</f>
        <v>0.91097138966472446</v>
      </c>
      <c r="AC106" s="309"/>
    </row>
    <row r="107" spans="1:29" ht="15.75" customHeight="1">
      <c r="A107" s="310" t="s">
        <v>140</v>
      </c>
      <c r="B107" s="113" t="s">
        <v>118</v>
      </c>
      <c r="C107" s="300" t="s">
        <v>142</v>
      </c>
      <c r="D107" s="301"/>
      <c r="E107" s="146">
        <v>18.18</v>
      </c>
      <c r="F107" s="96">
        <v>611</v>
      </c>
      <c r="G107" s="147">
        <f t="shared" ref="G107:G114" si="54">E107*F107</f>
        <v>11107.98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2737.6541168696372</v>
      </c>
      <c r="N107" s="151">
        <f t="shared" si="48"/>
        <v>912.55137228987905</v>
      </c>
      <c r="O107" s="153">
        <f t="shared" si="49"/>
        <v>0</v>
      </c>
      <c r="P107" s="154">
        <f t="shared" si="50"/>
        <v>-87.448627710120945</v>
      </c>
      <c r="Q107" s="155">
        <f t="shared" si="51"/>
        <v>0.91255137228987904</v>
      </c>
      <c r="R107" s="302">
        <f>Q123</f>
        <v>0.90083499441039017</v>
      </c>
      <c r="S107" s="156">
        <v>0.73263888888888884</v>
      </c>
      <c r="T107" s="157">
        <v>0.74193287037037037</v>
      </c>
      <c r="U107" s="158"/>
      <c r="V107" s="159">
        <v>13.391026928529151</v>
      </c>
      <c r="W107" s="160"/>
      <c r="X107" s="161"/>
      <c r="Y107" s="305"/>
      <c r="Z107" s="306"/>
      <c r="AA107" s="114">
        <f t="shared" si="52"/>
        <v>-262.34588313036284</v>
      </c>
      <c r="AB107" s="155">
        <f t="shared" si="53"/>
        <v>0.91255137228987904</v>
      </c>
      <c r="AC107" s="307">
        <f>AB123</f>
        <v>0.90083499441039017</v>
      </c>
    </row>
    <row r="108" spans="1:29" ht="15.75" customHeight="1">
      <c r="A108" s="311"/>
      <c r="B108" s="99" t="s">
        <v>118</v>
      </c>
      <c r="C108" s="292" t="s">
        <v>146</v>
      </c>
      <c r="D108" s="293"/>
      <c r="E108" s="100">
        <v>18.18</v>
      </c>
      <c r="F108" s="101">
        <v>377</v>
      </c>
      <c r="G108" s="102">
        <f t="shared" si="54"/>
        <v>6853.86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3207.4829425386706</v>
      </c>
      <c r="N108" s="105">
        <f t="shared" si="48"/>
        <v>1069.1609808462235</v>
      </c>
      <c r="O108" s="107">
        <f t="shared" si="49"/>
        <v>0</v>
      </c>
      <c r="P108" s="108">
        <f t="shared" si="50"/>
        <v>-130.83901915377646</v>
      </c>
      <c r="Q108" s="109">
        <f t="shared" si="51"/>
        <v>0.89096748403851966</v>
      </c>
      <c r="R108" s="303"/>
      <c r="S108" s="46">
        <v>0.75208333333333321</v>
      </c>
      <c r="T108" s="47">
        <v>0.75697916666666654</v>
      </c>
      <c r="U108" s="110">
        <v>14.6166666666665</v>
      </c>
      <c r="V108" s="111">
        <v>7.0522588600569884</v>
      </c>
      <c r="W108" s="112"/>
      <c r="X108" s="115"/>
      <c r="Y108" s="294"/>
      <c r="Z108" s="295"/>
      <c r="AA108" s="116">
        <f t="shared" si="52"/>
        <v>-392.51705746132939</v>
      </c>
      <c r="AB108" s="109">
        <f t="shared" si="53"/>
        <v>0.89096748403851966</v>
      </c>
      <c r="AC108" s="308"/>
    </row>
    <row r="109" spans="1:29" ht="15.75" customHeight="1">
      <c r="A109" s="311"/>
      <c r="B109" s="99" t="s">
        <v>118</v>
      </c>
      <c r="C109" s="292" t="s">
        <v>141</v>
      </c>
      <c r="D109" s="293"/>
      <c r="E109" s="100">
        <v>14.03</v>
      </c>
      <c r="F109" s="101">
        <v>2205</v>
      </c>
      <c r="G109" s="102">
        <f t="shared" si="54"/>
        <v>30936.149999999998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2735.2401003867826</v>
      </c>
      <c r="N109" s="105">
        <f t="shared" si="48"/>
        <v>911.7467001289275</v>
      </c>
      <c r="O109" s="107">
        <f t="shared" si="49"/>
        <v>0</v>
      </c>
      <c r="P109" s="108">
        <f t="shared" si="50"/>
        <v>-88.2532998710725</v>
      </c>
      <c r="Q109" s="109">
        <f t="shared" si="51"/>
        <v>0.91174670012892745</v>
      </c>
      <c r="R109" s="303"/>
      <c r="S109" s="46">
        <v>0.76736111111111094</v>
      </c>
      <c r="T109" s="47">
        <v>0.8009490740740739</v>
      </c>
      <c r="U109" s="110">
        <v>14.949999999999939</v>
      </c>
      <c r="V109" s="111">
        <v>48.368697132398665</v>
      </c>
      <c r="W109" s="112"/>
      <c r="X109" s="115"/>
      <c r="Y109" s="294"/>
      <c r="Z109" s="295"/>
      <c r="AA109" s="116">
        <f t="shared" si="52"/>
        <v>-264.75989961321739</v>
      </c>
      <c r="AB109" s="109">
        <f t="shared" si="53"/>
        <v>0.91174670012892756</v>
      </c>
      <c r="AC109" s="308"/>
    </row>
    <row r="110" spans="1:29" ht="15.75" customHeight="1">
      <c r="A110" s="311"/>
      <c r="B110" s="99" t="s">
        <v>118</v>
      </c>
      <c r="C110" s="292" t="s">
        <v>143</v>
      </c>
      <c r="D110" s="293"/>
      <c r="E110" s="100">
        <v>14.28</v>
      </c>
      <c r="F110" s="101">
        <v>2604</v>
      </c>
      <c r="G110" s="102">
        <f t="shared" si="54"/>
        <v>37185.119999999995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3210.6447664220623</v>
      </c>
      <c r="N110" s="105">
        <f t="shared" si="48"/>
        <v>1070.2149221406873</v>
      </c>
      <c r="O110" s="107">
        <f t="shared" si="49"/>
        <v>0</v>
      </c>
      <c r="P110" s="108">
        <f t="shared" si="50"/>
        <v>-129.78507785931265</v>
      </c>
      <c r="Q110" s="109">
        <f t="shared" si="51"/>
        <v>0.89184576845057284</v>
      </c>
      <c r="R110" s="303"/>
      <c r="S110" s="46">
        <v>0.81111111111111089</v>
      </c>
      <c r="T110" s="47">
        <v>0.84489583333333307</v>
      </c>
      <c r="U110" s="110">
        <v>14.633333333333276</v>
      </c>
      <c r="V110" s="111">
        <v>48.663122633187982</v>
      </c>
      <c r="W110" s="112"/>
      <c r="X110" s="115"/>
      <c r="Y110" s="294"/>
      <c r="Z110" s="295"/>
      <c r="AA110" s="116">
        <f t="shared" si="52"/>
        <v>-389.35523357793772</v>
      </c>
      <c r="AB110" s="109">
        <f t="shared" si="53"/>
        <v>0.89184576845057284</v>
      </c>
      <c r="AC110" s="308"/>
    </row>
    <row r="111" spans="1:29" ht="15.75" customHeight="1">
      <c r="A111" s="311"/>
      <c r="B111" s="99" t="s">
        <v>118</v>
      </c>
      <c r="C111" s="292" t="s">
        <v>142</v>
      </c>
      <c r="D111" s="293"/>
      <c r="E111" s="100">
        <v>18.18</v>
      </c>
      <c r="F111" s="101">
        <v>1305</v>
      </c>
      <c r="G111" s="102">
        <f t="shared" si="54"/>
        <v>23724.899999999998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2737.6541168696372</v>
      </c>
      <c r="N111" s="105">
        <f t="shared" si="48"/>
        <v>912.55137228987905</v>
      </c>
      <c r="O111" s="107">
        <f t="shared" si="49"/>
        <v>0</v>
      </c>
      <c r="P111" s="108">
        <f t="shared" si="50"/>
        <v>-87.448627710120945</v>
      </c>
      <c r="Q111" s="109">
        <f t="shared" si="51"/>
        <v>0.91255137228987904</v>
      </c>
      <c r="R111" s="303"/>
      <c r="S111" s="46">
        <v>0.85486111111111085</v>
      </c>
      <c r="T111" s="47">
        <v>0.87472222222222196</v>
      </c>
      <c r="U111" s="110">
        <v>15</v>
      </c>
      <c r="V111" s="111">
        <v>28.601129528200556</v>
      </c>
      <c r="W111" s="112"/>
      <c r="X111" s="115"/>
      <c r="Y111" s="294"/>
      <c r="Z111" s="295"/>
      <c r="AA111" s="116">
        <f t="shared" si="52"/>
        <v>-262.34588313036284</v>
      </c>
      <c r="AB111" s="109">
        <f t="shared" si="53"/>
        <v>0.91255137228987904</v>
      </c>
      <c r="AC111" s="308"/>
    </row>
    <row r="112" spans="1:29" ht="15.75" customHeight="1">
      <c r="A112" s="311"/>
      <c r="B112" s="99" t="s">
        <v>118</v>
      </c>
      <c r="C112" s="292" t="s">
        <v>146</v>
      </c>
      <c r="D112" s="293"/>
      <c r="E112" s="100">
        <v>18.18</v>
      </c>
      <c r="F112" s="101">
        <v>822</v>
      </c>
      <c r="G112" s="120">
        <f t="shared" si="54"/>
        <v>14943.96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3207.4829425386706</v>
      </c>
      <c r="N112" s="105">
        <f t="shared" si="48"/>
        <v>1069.1609808462235</v>
      </c>
      <c r="O112" s="107">
        <f t="shared" si="49"/>
        <v>0</v>
      </c>
      <c r="P112" s="108">
        <f t="shared" si="50"/>
        <v>-130.83901915377646</v>
      </c>
      <c r="Q112" s="109">
        <f t="shared" si="51"/>
        <v>0.89096748403851966</v>
      </c>
      <c r="R112" s="303"/>
      <c r="S112" s="46">
        <v>0.88472222222222197</v>
      </c>
      <c r="T112" s="119">
        <v>0.89539351851851823</v>
      </c>
      <c r="U112" s="110">
        <v>15</v>
      </c>
      <c r="V112" s="111">
        <v>15.376543190893488</v>
      </c>
      <c r="W112" s="112"/>
      <c r="X112" s="115"/>
      <c r="Y112" s="294"/>
      <c r="Z112" s="295"/>
      <c r="AA112" s="116">
        <f t="shared" si="52"/>
        <v>-392.51705746132939</v>
      </c>
      <c r="AB112" s="109">
        <f t="shared" si="53"/>
        <v>0.89096748403851966</v>
      </c>
      <c r="AC112" s="308"/>
    </row>
    <row r="113" spans="1:29" ht="15.75" customHeight="1">
      <c r="A113" s="311"/>
      <c r="B113" s="99" t="s">
        <v>118</v>
      </c>
      <c r="C113" s="292" t="s">
        <v>141</v>
      </c>
      <c r="D113" s="293"/>
      <c r="E113" s="100">
        <v>14.03</v>
      </c>
      <c r="F113" s="101">
        <v>5451</v>
      </c>
      <c r="G113" s="120">
        <f t="shared" si="54"/>
        <v>76477.53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2735.2401003867826</v>
      </c>
      <c r="N113" s="105">
        <f t="shared" si="48"/>
        <v>911.7467001289275</v>
      </c>
      <c r="O113" s="122">
        <f t="shared" si="49"/>
        <v>0</v>
      </c>
      <c r="P113" s="123">
        <f t="shared" si="50"/>
        <v>-88.2532998710725</v>
      </c>
      <c r="Q113" s="124">
        <f t="shared" si="51"/>
        <v>0.91174670012892745</v>
      </c>
      <c r="R113" s="303"/>
      <c r="S113" s="46">
        <v>0.90555555555555522</v>
      </c>
      <c r="T113" s="119">
        <v>0.98858796296296259</v>
      </c>
      <c r="U113" s="110">
        <v>14.633333333333276</v>
      </c>
      <c r="V113" s="111">
        <v>119.57268393138553</v>
      </c>
      <c r="W113" s="112"/>
      <c r="X113" s="115"/>
      <c r="Y113" s="294"/>
      <c r="Z113" s="295"/>
      <c r="AA113" s="116">
        <f t="shared" si="52"/>
        <v>-264.75989961321739</v>
      </c>
      <c r="AB113" s="109">
        <f t="shared" si="53"/>
        <v>0.91174670012892756</v>
      </c>
      <c r="AC113" s="308"/>
    </row>
    <row r="114" spans="1:29" ht="15.75" customHeight="1">
      <c r="A114" s="311"/>
      <c r="B114" s="99" t="s">
        <v>118</v>
      </c>
      <c r="C114" s="292" t="s">
        <v>143</v>
      </c>
      <c r="D114" s="293"/>
      <c r="E114" s="100">
        <v>14.28</v>
      </c>
      <c r="F114" s="101">
        <v>7039</v>
      </c>
      <c r="G114" s="120">
        <f t="shared" si="54"/>
        <v>100516.92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3210.6447664220623</v>
      </c>
      <c r="N114" s="105">
        <f t="shared" si="48"/>
        <v>1070.2149221406873</v>
      </c>
      <c r="O114" s="122">
        <f t="shared" si="49"/>
        <v>0</v>
      </c>
      <c r="P114" s="123">
        <f t="shared" si="50"/>
        <v>-129.78507785931265</v>
      </c>
      <c r="Q114" s="124">
        <f t="shared" si="51"/>
        <v>0.89184576845057284</v>
      </c>
      <c r="R114" s="303"/>
      <c r="S114" s="46">
        <v>0.99861111111111078</v>
      </c>
      <c r="T114" s="119">
        <v>1.0899537037037033</v>
      </c>
      <c r="U114" s="110">
        <v>15</v>
      </c>
      <c r="V114" s="111">
        <v>131.5436713575308</v>
      </c>
      <c r="W114" s="112"/>
      <c r="X114" s="115"/>
      <c r="Y114" s="294"/>
      <c r="Z114" s="295"/>
      <c r="AA114" s="116">
        <f t="shared" si="52"/>
        <v>-389.35523357793772</v>
      </c>
      <c r="AB114" s="109">
        <f t="shared" si="53"/>
        <v>0.89184576845057284</v>
      </c>
      <c r="AC114" s="308"/>
    </row>
    <row r="115" spans="1:29" ht="15.75" customHeight="1">
      <c r="A115" s="311"/>
      <c r="B115" s="99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46"/>
      <c r="T115" s="119"/>
      <c r="U115" s="110"/>
      <c r="V115" s="111"/>
      <c r="W115" s="112"/>
      <c r="X115" s="115"/>
      <c r="Y115" s="294"/>
      <c r="Z115" s="295"/>
      <c r="AA115" s="116"/>
      <c r="AB115" s="109"/>
      <c r="AC115" s="308"/>
    </row>
    <row r="116" spans="1:29" ht="15.75" customHeight="1">
      <c r="A116" s="311"/>
      <c r="B116" s="99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46"/>
      <c r="T116" s="119"/>
      <c r="U116" s="110"/>
      <c r="V116" s="111"/>
      <c r="W116" s="112"/>
      <c r="X116" s="115"/>
      <c r="Y116" s="294"/>
      <c r="Z116" s="295"/>
      <c r="AA116" s="116"/>
      <c r="AB116" s="109"/>
      <c r="AC116" s="308"/>
    </row>
    <row r="117" spans="1:29" ht="15.75" customHeight="1">
      <c r="A117" s="311"/>
      <c r="B117" s="99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46"/>
      <c r="T117" s="119"/>
      <c r="U117" s="110"/>
      <c r="V117" s="111"/>
      <c r="W117" s="125"/>
      <c r="X117" s="126"/>
      <c r="Y117" s="294"/>
      <c r="Z117" s="295"/>
      <c r="AA117" s="116"/>
      <c r="AB117" s="109"/>
      <c r="AC117" s="308"/>
    </row>
    <row r="118" spans="1:29" ht="15.75" customHeight="1">
      <c r="A118" s="311"/>
      <c r="B118" s="99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46"/>
      <c r="T118" s="119"/>
      <c r="U118" s="110"/>
      <c r="V118" s="111"/>
      <c r="W118" s="125"/>
      <c r="X118" s="126"/>
      <c r="Y118" s="294"/>
      <c r="Z118" s="295"/>
      <c r="AA118" s="116"/>
      <c r="AB118" s="109"/>
      <c r="AC118" s="308"/>
    </row>
    <row r="119" spans="1:29" ht="15.75" customHeight="1">
      <c r="A119" s="311"/>
      <c r="B119" s="99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46"/>
      <c r="T119" s="119"/>
      <c r="U119" s="110"/>
      <c r="V119" s="111"/>
      <c r="W119" s="125"/>
      <c r="X119" s="126"/>
      <c r="Y119" s="294"/>
      <c r="Z119" s="295"/>
      <c r="AA119" s="116"/>
      <c r="AB119" s="109"/>
      <c r="AC119" s="308"/>
    </row>
    <row r="120" spans="1:29" ht="15.75" customHeight="1">
      <c r="A120" s="311"/>
      <c r="B120" s="99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46"/>
      <c r="T120" s="119"/>
      <c r="U120" s="110"/>
      <c r="V120" s="111"/>
      <c r="W120" s="125"/>
      <c r="X120" s="126"/>
      <c r="Y120" s="294"/>
      <c r="Z120" s="295"/>
      <c r="AA120" s="116"/>
      <c r="AB120" s="109"/>
      <c r="AC120" s="308"/>
    </row>
    <row r="121" spans="1:29" ht="15.75" customHeight="1">
      <c r="A121" s="311"/>
      <c r="B121" s="99"/>
      <c r="C121" s="292"/>
      <c r="D121" s="293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46"/>
      <c r="T121" s="119"/>
      <c r="U121" s="110"/>
      <c r="V121" s="111"/>
      <c r="W121" s="125"/>
      <c r="X121" s="126"/>
      <c r="Y121" s="294"/>
      <c r="Z121" s="295"/>
      <c r="AA121" s="116"/>
      <c r="AB121" s="109"/>
      <c r="AC121" s="308"/>
    </row>
    <row r="122" spans="1:29" ht="15.75" customHeight="1">
      <c r="A122" s="311"/>
      <c r="B122" s="99"/>
      <c r="C122" s="292"/>
      <c r="D122" s="293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294"/>
      <c r="Z122" s="295"/>
      <c r="AA122" s="164"/>
      <c r="AB122" s="124"/>
      <c r="AC122" s="308"/>
    </row>
    <row r="123" spans="1:29" ht="15.75" customHeight="1" thickBot="1">
      <c r="A123" s="312"/>
      <c r="B123" s="132" t="s">
        <v>115</v>
      </c>
      <c r="C123" s="289"/>
      <c r="D123" s="289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2972.7554815542876</v>
      </c>
      <c r="N123" s="137">
        <f t="shared" ref="N123:N135" si="59">M123/L123</f>
        <v>990.91849385142916</v>
      </c>
      <c r="O123" s="138">
        <f t="shared" ref="O123:O135" si="60">L123-I123</f>
        <v>0</v>
      </c>
      <c r="P123" s="139">
        <f t="shared" ref="P123:P135" si="61">N123-K123</f>
        <v>-109.08150614857084</v>
      </c>
      <c r="Q123" s="140">
        <f t="shared" ref="Q123:Q135" si="62">N123/K123</f>
        <v>0.90083499441039017</v>
      </c>
      <c r="R123" s="304"/>
      <c r="S123" s="141">
        <v>0.73263888888888884</v>
      </c>
      <c r="T123" s="142">
        <v>1.0899537037037033</v>
      </c>
      <c r="U123" s="143"/>
      <c r="V123" s="165"/>
      <c r="W123" s="98"/>
      <c r="X123" s="68"/>
      <c r="Y123" s="290"/>
      <c r="Z123" s="291"/>
      <c r="AA123" s="167">
        <f t="shared" ref="AA123:AA135" si="63">M123-J123</f>
        <v>-327.2445184457124</v>
      </c>
      <c r="AB123" s="140">
        <f t="shared" ref="AB123:AB135" si="64">M123/J123</f>
        <v>0.90083499441039017</v>
      </c>
      <c r="AC123" s="309"/>
    </row>
    <row r="124" spans="1:29" ht="15.75" customHeight="1">
      <c r="A124" s="296" t="s">
        <v>144</v>
      </c>
      <c r="B124" s="113" t="s">
        <v>118</v>
      </c>
      <c r="C124" s="300" t="s">
        <v>148</v>
      </c>
      <c r="D124" s="301"/>
      <c r="E124" s="146">
        <v>25.03</v>
      </c>
      <c r="F124" s="96">
        <v>491</v>
      </c>
      <c r="G124" s="147">
        <f t="shared" ref="G124:G135" si="65">E124*F124</f>
        <v>12289.730000000001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3208.7887436999586</v>
      </c>
      <c r="N124" s="151">
        <f t="shared" si="59"/>
        <v>641.75774873999171</v>
      </c>
      <c r="O124" s="153">
        <f t="shared" si="60"/>
        <v>0</v>
      </c>
      <c r="P124" s="154">
        <f t="shared" si="61"/>
        <v>-78.242251260008288</v>
      </c>
      <c r="Q124" s="155">
        <f t="shared" si="62"/>
        <v>0.89133020658332185</v>
      </c>
      <c r="R124" s="302">
        <f>Q140</f>
        <v>0.89152237723710526</v>
      </c>
      <c r="S124" s="156">
        <v>0.73819444444444438</v>
      </c>
      <c r="T124" s="157">
        <v>0.74456018518518507</v>
      </c>
      <c r="U124" s="158"/>
      <c r="V124" s="159">
        <v>9.1810344504108912</v>
      </c>
      <c r="W124" s="157"/>
      <c r="X124" s="168"/>
      <c r="Y124" s="305"/>
      <c r="Z124" s="306"/>
      <c r="AA124" s="170">
        <f t="shared" si="63"/>
        <v>-391.21125630004144</v>
      </c>
      <c r="AB124" s="155">
        <f t="shared" si="64"/>
        <v>0.89133020658332185</v>
      </c>
      <c r="AC124" s="307">
        <f>AB140</f>
        <v>0.89152237723710526</v>
      </c>
    </row>
    <row r="125" spans="1:29" ht="15.75" customHeight="1">
      <c r="A125" s="297"/>
      <c r="B125" s="99" t="s">
        <v>118</v>
      </c>
      <c r="C125" s="292" t="s">
        <v>134</v>
      </c>
      <c r="D125" s="293"/>
      <c r="E125" s="100">
        <v>16.7</v>
      </c>
      <c r="F125" s="101">
        <v>437</v>
      </c>
      <c r="G125" s="102">
        <f t="shared" si="65"/>
        <v>7297.9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3214.7638854278293</v>
      </c>
      <c r="N125" s="105">
        <f t="shared" si="59"/>
        <v>1071.5879618092765</v>
      </c>
      <c r="O125" s="107">
        <f t="shared" si="60"/>
        <v>0</v>
      </c>
      <c r="P125" s="108">
        <f t="shared" si="61"/>
        <v>-128.41203819072348</v>
      </c>
      <c r="Q125" s="109">
        <f t="shared" si="62"/>
        <v>0.89298996817439713</v>
      </c>
      <c r="R125" s="303"/>
      <c r="S125" s="46">
        <v>0.75486111111111098</v>
      </c>
      <c r="T125" s="47">
        <v>0.7605208333333332</v>
      </c>
      <c r="U125" s="110">
        <v>14.833333333333307</v>
      </c>
      <c r="V125" s="111">
        <v>8.1561199934005639</v>
      </c>
      <c r="W125" s="112"/>
      <c r="X125" s="13"/>
      <c r="Y125" s="294"/>
      <c r="Z125" s="295"/>
      <c r="AA125" s="171">
        <f t="shared" si="63"/>
        <v>-385.23611457217066</v>
      </c>
      <c r="AB125" s="109">
        <f t="shared" si="64"/>
        <v>0.89298996817439702</v>
      </c>
      <c r="AC125" s="308"/>
    </row>
    <row r="126" spans="1:29" ht="15.75" customHeight="1">
      <c r="A126" s="297"/>
      <c r="B126" s="99" t="s">
        <v>118</v>
      </c>
      <c r="C126" s="292" t="s">
        <v>199</v>
      </c>
      <c r="D126" s="293"/>
      <c r="E126" s="100">
        <v>30</v>
      </c>
      <c r="F126" s="101">
        <v>667</v>
      </c>
      <c r="G126" s="102">
        <f t="shared" si="65"/>
        <v>20010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3208.0800309830338</v>
      </c>
      <c r="N126" s="105">
        <f t="shared" si="59"/>
        <v>802.02000774575845</v>
      </c>
      <c r="O126" s="107">
        <f t="shared" si="60"/>
        <v>0</v>
      </c>
      <c r="P126" s="108">
        <f t="shared" si="61"/>
        <v>-97.979992254241552</v>
      </c>
      <c r="Q126" s="109">
        <f t="shared" si="62"/>
        <v>0.89113334193973159</v>
      </c>
      <c r="R126" s="303"/>
      <c r="S126" s="46">
        <v>0.77083333333333315</v>
      </c>
      <c r="T126" s="47">
        <v>0.77949074074074054</v>
      </c>
      <c r="U126" s="110">
        <v>14.849999999999923</v>
      </c>
      <c r="V126" s="111">
        <v>12.474751132607157</v>
      </c>
      <c r="W126" s="112"/>
      <c r="X126" s="13"/>
      <c r="Y126" s="294"/>
      <c r="Z126" s="295"/>
      <c r="AA126" s="171">
        <f t="shared" si="63"/>
        <v>-391.91996901696621</v>
      </c>
      <c r="AB126" s="109">
        <f t="shared" si="64"/>
        <v>0.89113334193973159</v>
      </c>
      <c r="AC126" s="308"/>
    </row>
    <row r="127" spans="1:29" ht="15.75" customHeight="1">
      <c r="A127" s="297"/>
      <c r="B127" s="99" t="s">
        <v>118</v>
      </c>
      <c r="C127" s="292" t="s">
        <v>147</v>
      </c>
      <c r="D127" s="293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3207.6331506730585</v>
      </c>
      <c r="N127" s="105">
        <f t="shared" si="59"/>
        <v>641.52663013461165</v>
      </c>
      <c r="O127" s="107">
        <f t="shared" si="60"/>
        <v>0</v>
      </c>
      <c r="P127" s="108">
        <f t="shared" si="61"/>
        <v>-78.473369865388349</v>
      </c>
      <c r="Q127" s="109">
        <f t="shared" si="62"/>
        <v>0.89100920852029397</v>
      </c>
      <c r="R127" s="303"/>
      <c r="S127" s="46">
        <v>0.78958333333333308</v>
      </c>
      <c r="T127" s="47">
        <v>0.79836805555555534</v>
      </c>
      <c r="U127" s="110">
        <v>14.53333333333326</v>
      </c>
      <c r="V127" s="111">
        <v>12.663542896567424</v>
      </c>
      <c r="W127" s="112"/>
      <c r="X127" s="13"/>
      <c r="Y127" s="294"/>
      <c r="Z127" s="295"/>
      <c r="AA127" s="171">
        <f t="shared" si="63"/>
        <v>-392.36684932694152</v>
      </c>
      <c r="AB127" s="109">
        <f t="shared" si="64"/>
        <v>0.89100920852029397</v>
      </c>
      <c r="AC127" s="308"/>
    </row>
    <row r="128" spans="1:29" ht="15.75" customHeight="1">
      <c r="A128" s="298"/>
      <c r="B128" s="99" t="s">
        <v>118</v>
      </c>
      <c r="C128" s="292" t="s">
        <v>145</v>
      </c>
      <c r="D128" s="293"/>
      <c r="E128" s="100">
        <v>18.18</v>
      </c>
      <c r="F128" s="101">
        <v>992</v>
      </c>
      <c r="G128" s="102">
        <f t="shared" si="65"/>
        <v>18034.560000000001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3207.3896651856003</v>
      </c>
      <c r="N128" s="105">
        <f t="shared" si="59"/>
        <v>1069.1298883952002</v>
      </c>
      <c r="O128" s="107">
        <f t="shared" si="60"/>
        <v>0</v>
      </c>
      <c r="P128" s="108">
        <f t="shared" si="61"/>
        <v>-130.87011160479983</v>
      </c>
      <c r="Q128" s="109">
        <f t="shared" si="62"/>
        <v>0.8909415736626668</v>
      </c>
      <c r="R128" s="303"/>
      <c r="S128" s="46">
        <v>0.80833333333333302</v>
      </c>
      <c r="T128" s="47">
        <v>0.82121527777777747</v>
      </c>
      <c r="U128" s="110">
        <v>15</v>
      </c>
      <c r="V128" s="111">
        <v>18.557146531354114</v>
      </c>
      <c r="W128" s="112"/>
      <c r="X128" s="115"/>
      <c r="Y128" s="294"/>
      <c r="Z128" s="295"/>
      <c r="AA128" s="171">
        <f t="shared" si="63"/>
        <v>-392.61033481439972</v>
      </c>
      <c r="AB128" s="109">
        <f t="shared" si="64"/>
        <v>0.8909415736626668</v>
      </c>
      <c r="AC128" s="308"/>
    </row>
    <row r="129" spans="1:29" ht="15.75" customHeight="1">
      <c r="A129" s="298"/>
      <c r="B129" s="99" t="s">
        <v>118</v>
      </c>
      <c r="C129" s="292" t="s">
        <v>139</v>
      </c>
      <c r="D129" s="293"/>
      <c r="E129" s="100">
        <v>16.66</v>
      </c>
      <c r="F129" s="101">
        <v>2224</v>
      </c>
      <c r="G129" s="120">
        <f t="shared" si="65"/>
        <v>37051.840000000004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3210.2278723519908</v>
      </c>
      <c r="N129" s="105">
        <f t="shared" si="59"/>
        <v>642.04557447039815</v>
      </c>
      <c r="O129" s="107">
        <f t="shared" si="60"/>
        <v>0</v>
      </c>
      <c r="P129" s="108">
        <f t="shared" si="61"/>
        <v>-77.954425529601849</v>
      </c>
      <c r="Q129" s="109">
        <f t="shared" si="62"/>
        <v>0.89172996454221964</v>
      </c>
      <c r="R129" s="303"/>
      <c r="S129" s="46">
        <v>0.8312499999999996</v>
      </c>
      <c r="T129" s="119">
        <v>0.86011574074074038</v>
      </c>
      <c r="U129" s="110">
        <v>15</v>
      </c>
      <c r="V129" s="111">
        <v>41.567142678327841</v>
      </c>
      <c r="W129" s="112"/>
      <c r="X129" s="49"/>
      <c r="Y129" s="294"/>
      <c r="Z129" s="295"/>
      <c r="AA129" s="171">
        <f t="shared" si="63"/>
        <v>-389.77212764800925</v>
      </c>
      <c r="AB129" s="109">
        <f t="shared" si="64"/>
        <v>0.89172996454221964</v>
      </c>
      <c r="AC129" s="308"/>
    </row>
    <row r="130" spans="1:29" ht="15.75" customHeight="1">
      <c r="A130" s="298"/>
      <c r="B130" s="99" t="s">
        <v>118</v>
      </c>
      <c r="C130" s="292" t="s">
        <v>148</v>
      </c>
      <c r="D130" s="293"/>
      <c r="E130" s="100">
        <v>25.03</v>
      </c>
      <c r="F130" s="101">
        <v>977</v>
      </c>
      <c r="G130" s="120">
        <f t="shared" si="65"/>
        <v>24454.31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3208.7887436999581</v>
      </c>
      <c r="N130" s="105">
        <f t="shared" si="59"/>
        <v>641.7577487399916</v>
      </c>
      <c r="O130" s="122">
        <f t="shared" si="60"/>
        <v>0</v>
      </c>
      <c r="P130" s="123">
        <f t="shared" si="61"/>
        <v>-78.242251260008402</v>
      </c>
      <c r="Q130" s="124">
        <f t="shared" si="62"/>
        <v>0.89133020658332163</v>
      </c>
      <c r="R130" s="303"/>
      <c r="S130" s="46">
        <v>0.87013888888888846</v>
      </c>
      <c r="T130" s="119">
        <v>0.88282407407407359</v>
      </c>
      <c r="U130" s="110">
        <v>15</v>
      </c>
      <c r="V130" s="111">
        <v>18.268575678312509</v>
      </c>
      <c r="W130" s="112"/>
      <c r="X130" s="115"/>
      <c r="Y130" s="294"/>
      <c r="Z130" s="295"/>
      <c r="AA130" s="171">
        <f t="shared" si="63"/>
        <v>-391.2112563000419</v>
      </c>
      <c r="AB130" s="109">
        <f t="shared" si="64"/>
        <v>0.89133020658332174</v>
      </c>
      <c r="AC130" s="308"/>
    </row>
    <row r="131" spans="1:29" ht="15.75" customHeight="1">
      <c r="A131" s="298"/>
      <c r="B131" s="99" t="s">
        <v>118</v>
      </c>
      <c r="C131" s="292" t="s">
        <v>134</v>
      </c>
      <c r="D131" s="293"/>
      <c r="E131" s="100">
        <v>16.7</v>
      </c>
      <c r="F131" s="101">
        <v>956</v>
      </c>
      <c r="G131" s="120">
        <f t="shared" si="65"/>
        <v>15965.199999999999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3214.7638854278298</v>
      </c>
      <c r="N131" s="105">
        <f t="shared" si="59"/>
        <v>1071.5879618092765</v>
      </c>
      <c r="O131" s="122">
        <f t="shared" si="60"/>
        <v>0</v>
      </c>
      <c r="P131" s="123">
        <f t="shared" si="61"/>
        <v>-128.41203819072348</v>
      </c>
      <c r="Q131" s="124">
        <f t="shared" si="62"/>
        <v>0.89298996817439713</v>
      </c>
      <c r="R131" s="303"/>
      <c r="S131" s="46">
        <v>0.89305555555555505</v>
      </c>
      <c r="T131" s="119">
        <v>0.90543981481481428</v>
      </c>
      <c r="U131" s="110">
        <v>14.733333333333292</v>
      </c>
      <c r="V131" s="111">
        <v>17.842678978697798</v>
      </c>
      <c r="W131" s="112"/>
      <c r="X131" s="115"/>
      <c r="Y131" s="294"/>
      <c r="Z131" s="295"/>
      <c r="AA131" s="171">
        <f t="shared" si="63"/>
        <v>-385.23611457217021</v>
      </c>
      <c r="AB131" s="109">
        <f t="shared" si="64"/>
        <v>0.89298996817439713</v>
      </c>
      <c r="AC131" s="308"/>
    </row>
    <row r="132" spans="1:29" ht="15.75" customHeight="1">
      <c r="A132" s="298"/>
      <c r="B132" s="99" t="s">
        <v>118</v>
      </c>
      <c r="C132" s="292" t="s">
        <v>199</v>
      </c>
      <c r="D132" s="293"/>
      <c r="E132" s="100">
        <v>30</v>
      </c>
      <c r="F132" s="101">
        <v>1573</v>
      </c>
      <c r="G132" s="120">
        <f t="shared" si="65"/>
        <v>47190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3208.0800309830338</v>
      </c>
      <c r="N132" s="105">
        <f t="shared" si="59"/>
        <v>802.02000774575845</v>
      </c>
      <c r="O132" s="122">
        <f t="shared" si="60"/>
        <v>0</v>
      </c>
      <c r="P132" s="123">
        <f t="shared" si="61"/>
        <v>-97.979992254241552</v>
      </c>
      <c r="Q132" s="124">
        <f t="shared" si="62"/>
        <v>0.89113334193973159</v>
      </c>
      <c r="R132" s="303"/>
      <c r="S132" s="46">
        <v>0.91527777777777719</v>
      </c>
      <c r="T132" s="119">
        <v>0.93570601851851798</v>
      </c>
      <c r="U132" s="110">
        <v>15</v>
      </c>
      <c r="V132" s="111">
        <v>29.419465564604284</v>
      </c>
      <c r="W132" s="125"/>
      <c r="X132" s="126"/>
      <c r="Y132" s="294"/>
      <c r="Z132" s="295"/>
      <c r="AA132" s="171">
        <f t="shared" si="63"/>
        <v>-391.91996901696621</v>
      </c>
      <c r="AB132" s="109">
        <f t="shared" si="64"/>
        <v>0.89113334193973159</v>
      </c>
      <c r="AC132" s="308"/>
    </row>
    <row r="133" spans="1:29" ht="15.75" customHeight="1">
      <c r="A133" s="298"/>
      <c r="B133" s="99" t="s">
        <v>118</v>
      </c>
      <c r="C133" s="292" t="s">
        <v>147</v>
      </c>
      <c r="D133" s="293"/>
      <c r="E133" s="100">
        <v>24.82</v>
      </c>
      <c r="F133" s="101">
        <v>1500</v>
      </c>
      <c r="G133" s="120">
        <f t="shared" si="65"/>
        <v>37230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3207.6331506730589</v>
      </c>
      <c r="N133" s="105">
        <f t="shared" si="59"/>
        <v>641.52663013461176</v>
      </c>
      <c r="O133" s="122">
        <f t="shared" si="60"/>
        <v>0</v>
      </c>
      <c r="P133" s="123">
        <f t="shared" si="61"/>
        <v>-78.473369865388236</v>
      </c>
      <c r="Q133" s="124">
        <f t="shared" si="62"/>
        <v>0.89100920852029408</v>
      </c>
      <c r="R133" s="303"/>
      <c r="S133" s="46">
        <v>0.94583333333333275</v>
      </c>
      <c r="T133" s="119">
        <v>0.96531249999999946</v>
      </c>
      <c r="U133" s="110">
        <v>14.583333333333268</v>
      </c>
      <c r="V133" s="111">
        <v>28.058071410415266</v>
      </c>
      <c r="W133" s="125"/>
      <c r="X133" s="126"/>
      <c r="Y133" s="294"/>
      <c r="Z133" s="295"/>
      <c r="AA133" s="171">
        <f t="shared" si="63"/>
        <v>-392.36684932694106</v>
      </c>
      <c r="AB133" s="109">
        <f t="shared" si="64"/>
        <v>0.89100920852029419</v>
      </c>
      <c r="AC133" s="308"/>
    </row>
    <row r="134" spans="1:29" ht="15.75" customHeight="1">
      <c r="A134" s="298"/>
      <c r="B134" s="99" t="s">
        <v>118</v>
      </c>
      <c r="C134" s="292" t="s">
        <v>145</v>
      </c>
      <c r="D134" s="293"/>
      <c r="E134" s="100">
        <v>18.18</v>
      </c>
      <c r="F134" s="101">
        <v>2415</v>
      </c>
      <c r="G134" s="120">
        <f t="shared" si="65"/>
        <v>43904.7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3207.3896651856003</v>
      </c>
      <c r="N134" s="105">
        <f t="shared" si="59"/>
        <v>1069.1298883952002</v>
      </c>
      <c r="O134" s="122">
        <f t="shared" si="60"/>
        <v>0</v>
      </c>
      <c r="P134" s="123">
        <f t="shared" si="61"/>
        <v>-130.87011160479983</v>
      </c>
      <c r="Q134" s="124">
        <f t="shared" si="62"/>
        <v>0.8909415736626668</v>
      </c>
      <c r="R134" s="303"/>
      <c r="S134" s="46">
        <v>0.97569444444444386</v>
      </c>
      <c r="T134" s="119">
        <v>1.0070601851851846</v>
      </c>
      <c r="U134" s="110">
        <v>14.949999999999939</v>
      </c>
      <c r="V134" s="111">
        <v>45.176924267359063</v>
      </c>
      <c r="W134" s="125"/>
      <c r="X134" s="126"/>
      <c r="Y134" s="294"/>
      <c r="Z134" s="295"/>
      <c r="AA134" s="171">
        <f t="shared" si="63"/>
        <v>-392.61033481439972</v>
      </c>
      <c r="AB134" s="109">
        <f t="shared" si="64"/>
        <v>0.8909415736626668</v>
      </c>
      <c r="AC134" s="308"/>
    </row>
    <row r="135" spans="1:29" ht="15.75" customHeight="1">
      <c r="A135" s="298"/>
      <c r="B135" s="99" t="s">
        <v>118</v>
      </c>
      <c r="C135" s="292" t="s">
        <v>139</v>
      </c>
      <c r="D135" s="293"/>
      <c r="E135" s="100">
        <v>16.66</v>
      </c>
      <c r="F135" s="101">
        <v>5557</v>
      </c>
      <c r="G135" s="120">
        <f t="shared" si="65"/>
        <v>92579.62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3210.2278723519912</v>
      </c>
      <c r="N135" s="105">
        <f t="shared" si="59"/>
        <v>642.04557447039826</v>
      </c>
      <c r="O135" s="122">
        <f t="shared" si="60"/>
        <v>0</v>
      </c>
      <c r="P135" s="123">
        <f t="shared" si="61"/>
        <v>-77.954425529601735</v>
      </c>
      <c r="Q135" s="124">
        <f t="shared" si="62"/>
        <v>0.89172996454221987</v>
      </c>
      <c r="R135" s="303"/>
      <c r="S135" s="46">
        <v>1.0173611111111105</v>
      </c>
      <c r="T135" s="119">
        <v>1.0894791666666661</v>
      </c>
      <c r="U135" s="110">
        <v>14.833333333333307</v>
      </c>
      <c r="V135" s="111">
        <v>103.86178590983263</v>
      </c>
      <c r="W135" s="125"/>
      <c r="X135" s="126"/>
      <c r="Y135" s="294"/>
      <c r="Z135" s="295"/>
      <c r="AA135" s="171">
        <f t="shared" si="63"/>
        <v>-389.77212764800879</v>
      </c>
      <c r="AB135" s="109">
        <f t="shared" si="64"/>
        <v>0.89172996454221976</v>
      </c>
      <c r="AC135" s="308"/>
    </row>
    <row r="136" spans="1:29" ht="15.75" customHeight="1">
      <c r="A136" s="298"/>
      <c r="B136" s="99"/>
      <c r="C136" s="292"/>
      <c r="D136" s="293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25"/>
      <c r="X136" s="126"/>
      <c r="Y136" s="294"/>
      <c r="Z136" s="295"/>
      <c r="AA136" s="171"/>
      <c r="AB136" s="109"/>
      <c r="AC136" s="308"/>
    </row>
    <row r="137" spans="1:29" ht="15.75" customHeight="1">
      <c r="A137" s="298"/>
      <c r="B137" s="99"/>
      <c r="C137" s="292"/>
      <c r="D137" s="293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12"/>
      <c r="X137" s="115"/>
      <c r="Y137" s="294"/>
      <c r="Z137" s="295"/>
      <c r="AA137" s="171"/>
      <c r="AB137" s="109"/>
      <c r="AC137" s="308"/>
    </row>
    <row r="138" spans="1:29" ht="15.75" customHeight="1">
      <c r="A138" s="298"/>
      <c r="B138" s="99"/>
      <c r="C138" s="292"/>
      <c r="D138" s="293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25"/>
      <c r="X138" s="126"/>
      <c r="Y138" s="294"/>
      <c r="Z138" s="295"/>
      <c r="AA138" s="171"/>
      <c r="AB138" s="109"/>
      <c r="AC138" s="308"/>
    </row>
    <row r="139" spans="1:29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118"/>
      <c r="T139" s="119"/>
      <c r="U139" s="129"/>
      <c r="V139" s="130"/>
      <c r="W139" s="125"/>
      <c r="X139" s="126"/>
      <c r="Y139" s="294"/>
      <c r="Z139" s="295"/>
      <c r="AA139" s="172"/>
      <c r="AB139" s="124"/>
      <c r="AC139" s="308"/>
    </row>
    <row r="140" spans="1:29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3209.480558053579</v>
      </c>
      <c r="N140" s="137">
        <f>M140/L140</f>
        <v>770.27533393285887</v>
      </c>
      <c r="O140" s="138">
        <f>L140-I140</f>
        <v>0</v>
      </c>
      <c r="P140" s="139">
        <f>N140-K140</f>
        <v>-93.724666067141015</v>
      </c>
      <c r="Q140" s="140">
        <f>N140/K140</f>
        <v>0.89152237723710526</v>
      </c>
      <c r="R140" s="304"/>
      <c r="S140" s="141">
        <v>0.73819444444444438</v>
      </c>
      <c r="T140" s="142">
        <v>1.0894791666666661</v>
      </c>
      <c r="U140" s="143"/>
      <c r="V140" s="165"/>
      <c r="W140" s="166"/>
      <c r="X140" s="137"/>
      <c r="Y140" s="290"/>
      <c r="Z140" s="291"/>
      <c r="AA140" s="173">
        <f>M140-J140</f>
        <v>-390.51944194642101</v>
      </c>
      <c r="AB140" s="140">
        <f>M140/J140</f>
        <v>0.89152237723710526</v>
      </c>
      <c r="AC140" s="309"/>
    </row>
    <row r="142" spans="1:29">
      <c r="Y142" s="288" t="s">
        <v>149</v>
      </c>
      <c r="Z142" s="288"/>
    </row>
    <row r="143" spans="1:29">
      <c r="Y143" s="288" t="s">
        <v>150</v>
      </c>
      <c r="Z143" s="288"/>
    </row>
    <row r="144" spans="1:29">
      <c r="Y144" s="288" t="s">
        <v>151</v>
      </c>
      <c r="Z144" s="288"/>
    </row>
    <row r="145" spans="25:26">
      <c r="Y145" s="288" t="s">
        <v>152</v>
      </c>
      <c r="Z145" s="288"/>
    </row>
    <row r="146" spans="25:26">
      <c r="Y146" s="288" t="s">
        <v>153</v>
      </c>
      <c r="Z146" s="288"/>
    </row>
    <row r="147" spans="25:26">
      <c r="Y147" s="288" t="s">
        <v>154</v>
      </c>
      <c r="Z147" s="288"/>
    </row>
    <row r="148" spans="25:26">
      <c r="Y148" s="288" t="s">
        <v>155</v>
      </c>
      <c r="Z148" s="288"/>
    </row>
    <row r="149" spans="25:26">
      <c r="Y149" s="288" t="s">
        <v>156</v>
      </c>
      <c r="Z149" s="288"/>
    </row>
    <row r="150" spans="25:26">
      <c r="Y150" s="288" t="s">
        <v>157</v>
      </c>
      <c r="Z150" s="288"/>
    </row>
    <row r="151" spans="25:26">
      <c r="Y151" s="288" t="s">
        <v>158</v>
      </c>
      <c r="Z151" s="288"/>
    </row>
    <row r="152" spans="25:26">
      <c r="Y152" s="288" t="s">
        <v>159</v>
      </c>
      <c r="Z152" s="288"/>
    </row>
    <row r="153" spans="25:26">
      <c r="Y153" s="288" t="s">
        <v>160</v>
      </c>
      <c r="Z153" s="288"/>
    </row>
    <row r="154" spans="25:26">
      <c r="Y154" s="288" t="s">
        <v>161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D6E96263-800C-44B3-B871-81895CD1BA8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3EC-DFCA-4C9A-AB2C-C85DACF5BA6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7" sqref="M47:N4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82</v>
      </c>
      <c r="B1" s="84"/>
      <c r="C1" s="85" t="s">
        <v>83</v>
      </c>
      <c r="D1" s="86">
        <f>SUM(F5:F140)</f>
        <v>80126</v>
      </c>
      <c r="E1" s="87" t="s">
        <v>3</v>
      </c>
      <c r="F1" s="88">
        <f>SUM(G5:G140)</f>
        <v>3479878.649999999</v>
      </c>
      <c r="G1" s="89" t="s">
        <v>84</v>
      </c>
      <c r="H1" s="90">
        <f>L21+L38+L55+L72+L89+L106+L123+L140</f>
        <v>136.25833333333333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1" t="s">
        <v>187</v>
      </c>
      <c r="Z1" s="191" t="s">
        <v>188</v>
      </c>
      <c r="AA1" s="386" t="s">
        <v>163</v>
      </c>
      <c r="AB1" s="387"/>
      <c r="AC1" s="175" t="s">
        <v>19</v>
      </c>
      <c r="AD1" s="176" t="s">
        <v>162</v>
      </c>
      <c r="AE1" s="354" t="s">
        <v>90</v>
      </c>
      <c r="AF1" s="369"/>
      <c r="AG1" s="370"/>
    </row>
    <row r="2" spans="1:33" ht="26.25" customHeight="1" thickBot="1">
      <c r="A2" s="347">
        <v>46235</v>
      </c>
      <c r="B2" s="348"/>
      <c r="C2" s="91" t="s">
        <v>40</v>
      </c>
      <c r="D2" s="92">
        <f>AVERAGE(N21,N38,N55,N72,N89,N106,N123,N140)</f>
        <v>201.87126254092453</v>
      </c>
      <c r="E2" s="92" t="s">
        <v>91</v>
      </c>
      <c r="F2" s="93">
        <f>F1/D1</f>
        <v>43.430080747822167</v>
      </c>
      <c r="G2" s="94" t="s">
        <v>92</v>
      </c>
      <c r="H2" s="95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2">
        <f>SUM(Y21,Y38,Y55,Y72,Y89,Y106,Y123,Y140)</f>
        <v>0</v>
      </c>
      <c r="Z2" s="192">
        <f>SUM(Z21,Z38,Z55,Z72,Z89,Z106,Z123,Z140)</f>
        <v>0</v>
      </c>
      <c r="AA2" s="388"/>
      <c r="AB2" s="389"/>
      <c r="AC2" s="200">
        <f>SUM(AC21,AC38,AC55,AC72,AC89,AC106,AC123,AC140)</f>
        <v>42</v>
      </c>
      <c r="AD2" s="201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189</v>
      </c>
      <c r="Z3" s="380"/>
      <c r="AA3" s="382" t="s">
        <v>108</v>
      </c>
      <c r="AB3" s="383"/>
      <c r="AC3" s="379" t="s">
        <v>190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2" t="s">
        <v>110</v>
      </c>
      <c r="T4" s="203" t="s">
        <v>111</v>
      </c>
      <c r="U4" s="320"/>
      <c r="V4" s="320"/>
      <c r="W4" s="98" t="s">
        <v>112</v>
      </c>
      <c r="X4" s="68" t="s">
        <v>113</v>
      </c>
      <c r="Y4" s="193" t="s">
        <v>49</v>
      </c>
      <c r="Z4" s="194" t="s">
        <v>50</v>
      </c>
      <c r="AA4" s="384"/>
      <c r="AB4" s="385"/>
      <c r="AC4" s="193" t="s">
        <v>164</v>
      </c>
      <c r="AD4" s="194" t="s">
        <v>165</v>
      </c>
      <c r="AE4" s="328"/>
      <c r="AF4" s="314"/>
      <c r="AG4" s="316"/>
    </row>
    <row r="5" spans="1:33" ht="15.75" customHeight="1">
      <c r="A5" s="310" t="s">
        <v>170</v>
      </c>
      <c r="B5" s="113" t="s">
        <v>166</v>
      </c>
      <c r="C5" s="378" t="s">
        <v>167</v>
      </c>
      <c r="D5" s="378"/>
      <c r="E5" s="146">
        <v>19.7</v>
      </c>
      <c r="F5" s="150">
        <v>3612</v>
      </c>
      <c r="G5" s="147">
        <f t="shared" ref="G5:G9" si="0">E5*F5</f>
        <v>71156.399999999994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1083.0872881768487</v>
      </c>
      <c r="N5" s="151">
        <f>M5/L5</f>
        <v>83.31440678283451</v>
      </c>
      <c r="O5" s="153">
        <f>L5-I5</f>
        <v>0</v>
      </c>
      <c r="P5" s="154">
        <f>N5-K5</f>
        <v>-8.9932855248577965</v>
      </c>
      <c r="Q5" s="155">
        <f>N5/K5</f>
        <v>0.90257274014737388</v>
      </c>
      <c r="R5" s="302">
        <f>Q21</f>
        <v>0.8999872064335962</v>
      </c>
      <c r="S5" s="156">
        <v>0.20833333333333334</v>
      </c>
      <c r="T5" s="157">
        <v>0.34728009259259263</v>
      </c>
      <c r="U5" s="158"/>
      <c r="V5" s="159">
        <v>200.0946759931075</v>
      </c>
      <c r="W5" s="180"/>
      <c r="X5" s="151"/>
      <c r="Y5" s="12"/>
      <c r="Z5" s="197"/>
      <c r="AA5" s="305"/>
      <c r="AB5" s="306"/>
      <c r="AC5" s="12">
        <v>4</v>
      </c>
      <c r="AD5" s="197"/>
      <c r="AE5" s="177">
        <f>M5-J5</f>
        <v>-116.91271182315131</v>
      </c>
      <c r="AF5" s="131">
        <f>M5/J5</f>
        <v>0.90257274014737388</v>
      </c>
      <c r="AG5" s="381">
        <f>AF21</f>
        <v>0.8999872064335962</v>
      </c>
    </row>
    <row r="6" spans="1:33" ht="15.75" customHeight="1">
      <c r="A6" s="311"/>
      <c r="B6" s="99" t="s">
        <v>171</v>
      </c>
      <c r="C6" s="377" t="s">
        <v>172</v>
      </c>
      <c r="D6" s="377"/>
      <c r="E6" s="100">
        <v>56.43</v>
      </c>
      <c r="F6" s="101">
        <v>3898</v>
      </c>
      <c r="G6" s="102">
        <f t="shared" si="0"/>
        <v>219964.13999999998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1800.0827091726503</v>
      </c>
      <c r="N6" s="105">
        <f>M6/L6</f>
        <v>75.003446215527092</v>
      </c>
      <c r="O6" s="107">
        <f>L6-I6</f>
        <v>0</v>
      </c>
      <c r="P6" s="108">
        <f>N6-K6</f>
        <v>-8.329887117806237</v>
      </c>
      <c r="Q6" s="109">
        <f>N6/K6</f>
        <v>0.90004135458632517</v>
      </c>
      <c r="R6" s="303"/>
      <c r="S6" s="46">
        <v>0.35138888888888886</v>
      </c>
      <c r="T6" s="47">
        <v>0.44160879629629624</v>
      </c>
      <c r="U6" s="110">
        <v>5.916666666666579</v>
      </c>
      <c r="V6" s="111">
        <v>129.92736323071253</v>
      </c>
      <c r="W6" s="112"/>
      <c r="X6" s="115"/>
      <c r="Y6" s="12"/>
      <c r="Z6" s="197"/>
      <c r="AA6" s="294"/>
      <c r="AB6" s="295"/>
      <c r="AC6" s="12">
        <v>2</v>
      </c>
      <c r="AD6" s="197"/>
      <c r="AE6" s="116">
        <f>M6-J6</f>
        <v>-199.91729082734969</v>
      </c>
      <c r="AF6" s="109">
        <f>M6/J6</f>
        <v>0.90004135458632517</v>
      </c>
      <c r="AG6" s="375"/>
    </row>
    <row r="7" spans="1:33" ht="15.75" customHeight="1">
      <c r="A7" s="311"/>
      <c r="B7" s="99" t="s">
        <v>173</v>
      </c>
      <c r="C7" s="377" t="s">
        <v>195</v>
      </c>
      <c r="D7" s="377"/>
      <c r="E7" s="100">
        <v>77.349999999999994</v>
      </c>
      <c r="F7" s="101">
        <v>390</v>
      </c>
      <c r="G7" s="102">
        <f t="shared" si="0"/>
        <v>30166.499999999996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1797.8925320816309</v>
      </c>
      <c r="N7" s="105">
        <f>M7/L7</f>
        <v>71.915701283265236</v>
      </c>
      <c r="O7" s="107">
        <f>L7-I7</f>
        <v>0</v>
      </c>
      <c r="P7" s="108">
        <f>N7-K7</f>
        <v>-8.0842987167347644</v>
      </c>
      <c r="Q7" s="109">
        <f>N7/K7</f>
        <v>0.8989462660408154</v>
      </c>
      <c r="R7" s="303"/>
      <c r="S7" s="46">
        <v>0.44513888888888886</v>
      </c>
      <c r="T7" s="47">
        <v>0.45416666666666666</v>
      </c>
      <c r="U7" s="110">
        <v>5.0833333333333819</v>
      </c>
      <c r="V7" s="111">
        <v>13.015238443038125</v>
      </c>
      <c r="W7" s="112"/>
      <c r="X7" s="115"/>
      <c r="Y7" s="12"/>
      <c r="Z7" s="197"/>
      <c r="AA7" s="294"/>
      <c r="AB7" s="295"/>
      <c r="AC7" s="12">
        <v>1</v>
      </c>
      <c r="AD7" s="197"/>
      <c r="AE7" s="116">
        <f>M7-J7</f>
        <v>-202.10746791836914</v>
      </c>
      <c r="AF7" s="109">
        <f>M7/J7</f>
        <v>0.8989462660408154</v>
      </c>
      <c r="AG7" s="375"/>
    </row>
    <row r="8" spans="1:33" ht="15.75" customHeight="1">
      <c r="A8" s="311"/>
      <c r="B8" s="99" t="s">
        <v>173</v>
      </c>
      <c r="C8" s="377" t="s">
        <v>174</v>
      </c>
      <c r="D8" s="377"/>
      <c r="E8" s="100">
        <v>77.34</v>
      </c>
      <c r="F8" s="101">
        <v>1259</v>
      </c>
      <c r="G8" s="102">
        <f t="shared" si="0"/>
        <v>97371.06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1798.8080972519831</v>
      </c>
      <c r="N8" s="105">
        <f>M8/L8</f>
        <v>78.209047706607961</v>
      </c>
      <c r="O8" s="107">
        <f>L8-I8</f>
        <v>0</v>
      </c>
      <c r="P8" s="108">
        <f>N8-K8</f>
        <v>-8.7474740325224758</v>
      </c>
      <c r="Q8" s="109">
        <f>N8/K8</f>
        <v>0.89940404862599155</v>
      </c>
      <c r="R8" s="303"/>
      <c r="S8" s="46">
        <v>0.45763888888888887</v>
      </c>
      <c r="T8" s="47">
        <v>0.48679398148148145</v>
      </c>
      <c r="U8" s="110">
        <v>4.9999999999999822</v>
      </c>
      <c r="V8" s="111">
        <v>41.994474071693098</v>
      </c>
      <c r="W8" s="112">
        <v>0.48679398148148145</v>
      </c>
      <c r="X8" s="115">
        <v>0.52569444444444446</v>
      </c>
      <c r="Y8" s="12"/>
      <c r="Z8" s="197"/>
      <c r="AA8" s="294"/>
      <c r="AB8" s="295"/>
      <c r="AC8" s="12">
        <v>1</v>
      </c>
      <c r="AD8" s="197"/>
      <c r="AE8" s="116">
        <f>M8-J8</f>
        <v>-201.1919027480169</v>
      </c>
      <c r="AF8" s="109">
        <f>M8/J8</f>
        <v>0.89940404862599155</v>
      </c>
      <c r="AG8" s="375"/>
    </row>
    <row r="9" spans="1:33" ht="15.75" customHeight="1">
      <c r="A9" s="311"/>
      <c r="B9" s="99" t="s">
        <v>173</v>
      </c>
      <c r="C9" s="377" t="s">
        <v>176</v>
      </c>
      <c r="D9" s="377"/>
      <c r="E9" s="100">
        <v>59.52</v>
      </c>
      <c r="F9" s="101">
        <v>2886</v>
      </c>
      <c r="G9" s="102">
        <f t="shared" si="0"/>
        <v>171774.72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1800.0116725059727</v>
      </c>
      <c r="N9" s="105">
        <f>M9/L9</f>
        <v>75.000486354415528</v>
      </c>
      <c r="O9" s="107">
        <f>L9-I9</f>
        <v>0</v>
      </c>
      <c r="P9" s="108">
        <f>N9-K9</f>
        <v>-8.3328469789178001</v>
      </c>
      <c r="Q9" s="109">
        <f>N9/K9</f>
        <v>0.90000583625298636</v>
      </c>
      <c r="R9" s="303"/>
      <c r="S9" s="46">
        <v>0.52569444444444446</v>
      </c>
      <c r="T9" s="47">
        <v>0.59248842592592599</v>
      </c>
      <c r="U9" s="110">
        <v>56.016666666666737</v>
      </c>
      <c r="V9" s="111">
        <v>96.199376173448357</v>
      </c>
      <c r="W9" s="112"/>
      <c r="X9" s="115"/>
      <c r="Y9" s="12"/>
      <c r="Z9" s="197"/>
      <c r="AA9" s="294"/>
      <c r="AB9" s="295"/>
      <c r="AC9" s="12">
        <v>2</v>
      </c>
      <c r="AD9" s="197"/>
      <c r="AE9" s="116">
        <f>M9-J9</f>
        <v>-199.98832749402732</v>
      </c>
      <c r="AF9" s="109">
        <f>M9/J9</f>
        <v>0.90000583625298636</v>
      </c>
      <c r="AG9" s="375"/>
    </row>
    <row r="10" spans="1:33" ht="15.75" customHeight="1">
      <c r="A10" s="311"/>
      <c r="B10" s="99"/>
      <c r="C10" s="377"/>
      <c r="D10" s="377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03"/>
      <c r="S10" s="46"/>
      <c r="T10" s="119"/>
      <c r="U10" s="110"/>
      <c r="V10" s="111"/>
      <c r="W10" s="112"/>
      <c r="X10" s="115"/>
      <c r="Y10" s="12"/>
      <c r="Z10" s="197"/>
      <c r="AA10" s="294"/>
      <c r="AB10" s="295"/>
      <c r="AC10" s="12"/>
      <c r="AD10" s="197"/>
      <c r="AE10" s="116"/>
      <c r="AF10" s="109"/>
      <c r="AG10" s="375"/>
    </row>
    <row r="11" spans="1:33" ht="15.75" customHeight="1">
      <c r="A11" s="311"/>
      <c r="B11" s="99"/>
      <c r="C11" s="377"/>
      <c r="D11" s="377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03"/>
      <c r="S11" s="46"/>
      <c r="T11" s="119"/>
      <c r="U11" s="110"/>
      <c r="V11" s="111"/>
      <c r="W11" s="112"/>
      <c r="X11" s="115"/>
      <c r="Y11" s="12"/>
      <c r="Z11" s="197"/>
      <c r="AA11" s="294"/>
      <c r="AB11" s="295"/>
      <c r="AC11" s="12"/>
      <c r="AD11" s="197"/>
      <c r="AE11" s="116"/>
      <c r="AF11" s="109"/>
      <c r="AG11" s="375"/>
    </row>
    <row r="12" spans="1:33" ht="15.75" customHeight="1">
      <c r="A12" s="311"/>
      <c r="B12" s="99"/>
      <c r="C12" s="377"/>
      <c r="D12" s="377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03"/>
      <c r="S12" s="46"/>
      <c r="T12" s="119"/>
      <c r="U12" s="110"/>
      <c r="V12" s="111"/>
      <c r="W12" s="112"/>
      <c r="X12" s="115"/>
      <c r="Y12" s="12"/>
      <c r="Z12" s="197"/>
      <c r="AA12" s="294"/>
      <c r="AB12" s="295"/>
      <c r="AC12" s="12"/>
      <c r="AD12" s="197"/>
      <c r="AE12" s="116"/>
      <c r="AF12" s="109"/>
      <c r="AG12" s="375"/>
    </row>
    <row r="13" spans="1:33" ht="15.75" customHeight="1">
      <c r="A13" s="311"/>
      <c r="B13" s="99"/>
      <c r="C13" s="377"/>
      <c r="D13" s="377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03"/>
      <c r="S13" s="46"/>
      <c r="T13" s="119"/>
      <c r="U13" s="110"/>
      <c r="V13" s="111"/>
      <c r="W13" s="112"/>
      <c r="X13" s="115"/>
      <c r="Y13" s="12"/>
      <c r="Z13" s="197"/>
      <c r="AA13" s="294"/>
      <c r="AB13" s="295"/>
      <c r="AC13" s="12"/>
      <c r="AD13" s="197"/>
      <c r="AE13" s="116"/>
      <c r="AF13" s="109"/>
      <c r="AG13" s="375"/>
    </row>
    <row r="14" spans="1:33" ht="15.75" customHeight="1">
      <c r="A14" s="311"/>
      <c r="B14" s="99"/>
      <c r="C14" s="377"/>
      <c r="D14" s="377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03"/>
      <c r="S14" s="46"/>
      <c r="T14" s="119"/>
      <c r="U14" s="110"/>
      <c r="V14" s="111"/>
      <c r="W14" s="112"/>
      <c r="X14" s="115"/>
      <c r="Y14" s="12"/>
      <c r="Z14" s="197"/>
      <c r="AA14" s="294"/>
      <c r="AB14" s="295"/>
      <c r="AC14" s="12"/>
      <c r="AD14" s="197"/>
      <c r="AE14" s="116"/>
      <c r="AF14" s="109"/>
      <c r="AG14" s="375"/>
    </row>
    <row r="15" spans="1:33" ht="15.75" customHeight="1">
      <c r="A15" s="311"/>
      <c r="B15" s="99"/>
      <c r="C15" s="377"/>
      <c r="D15" s="377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03"/>
      <c r="S15" s="46"/>
      <c r="T15" s="119"/>
      <c r="U15" s="110"/>
      <c r="V15" s="111"/>
      <c r="W15" s="112"/>
      <c r="X15" s="115"/>
      <c r="Y15" s="12"/>
      <c r="Z15" s="197"/>
      <c r="AA15" s="294"/>
      <c r="AB15" s="295"/>
      <c r="AC15" s="12"/>
      <c r="AD15" s="197"/>
      <c r="AE15" s="116"/>
      <c r="AF15" s="109"/>
      <c r="AG15" s="375"/>
    </row>
    <row r="16" spans="1:33" ht="15.75" customHeight="1">
      <c r="A16" s="311"/>
      <c r="B16" s="99"/>
      <c r="C16" s="377"/>
      <c r="D16" s="377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03"/>
      <c r="S16" s="46"/>
      <c r="T16" s="119"/>
      <c r="U16" s="110"/>
      <c r="V16" s="111"/>
      <c r="W16" s="112"/>
      <c r="X16" s="115"/>
      <c r="Y16" s="12"/>
      <c r="Z16" s="197"/>
      <c r="AA16" s="294"/>
      <c r="AB16" s="295"/>
      <c r="AC16" s="12"/>
      <c r="AD16" s="197"/>
      <c r="AE16" s="116"/>
      <c r="AF16" s="109"/>
      <c r="AG16" s="375"/>
    </row>
    <row r="17" spans="1:33" ht="15.75" customHeight="1">
      <c r="A17" s="311"/>
      <c r="B17" s="99"/>
      <c r="C17" s="377"/>
      <c r="D17" s="377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03"/>
      <c r="S17" s="46"/>
      <c r="T17" s="119"/>
      <c r="U17" s="110"/>
      <c r="V17" s="111"/>
      <c r="W17" s="112"/>
      <c r="X17" s="115"/>
      <c r="Y17" s="12"/>
      <c r="Z17" s="197"/>
      <c r="AA17" s="294"/>
      <c r="AB17" s="295"/>
      <c r="AC17" s="12"/>
      <c r="AD17" s="197"/>
      <c r="AE17" s="116"/>
      <c r="AF17" s="109"/>
      <c r="AG17" s="375"/>
    </row>
    <row r="18" spans="1:33" ht="15.75" customHeight="1">
      <c r="A18" s="311"/>
      <c r="B18" s="99"/>
      <c r="C18" s="377"/>
      <c r="D18" s="377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03"/>
      <c r="S18" s="46"/>
      <c r="T18" s="119"/>
      <c r="U18" s="110"/>
      <c r="V18" s="111"/>
      <c r="W18" s="112"/>
      <c r="X18" s="115"/>
      <c r="Y18" s="12"/>
      <c r="Z18" s="197"/>
      <c r="AA18" s="294"/>
      <c r="AB18" s="295"/>
      <c r="AC18" s="12"/>
      <c r="AD18" s="197"/>
      <c r="AE18" s="116"/>
      <c r="AF18" s="109"/>
      <c r="AG18" s="375"/>
    </row>
    <row r="19" spans="1:33" ht="15.75" customHeight="1">
      <c r="A19" s="311"/>
      <c r="B19" s="99"/>
      <c r="C19" s="377"/>
      <c r="D19" s="377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03"/>
      <c r="S19" s="46"/>
      <c r="T19" s="119"/>
      <c r="U19" s="110"/>
      <c r="V19" s="111"/>
      <c r="W19" s="112"/>
      <c r="X19" s="115"/>
      <c r="Y19" s="12"/>
      <c r="Z19" s="197"/>
      <c r="AA19" s="294"/>
      <c r="AB19" s="295"/>
      <c r="AC19" s="12"/>
      <c r="AD19" s="197"/>
      <c r="AE19" s="116"/>
      <c r="AF19" s="109"/>
      <c r="AG19" s="375"/>
    </row>
    <row r="20" spans="1:33" ht="15.75" customHeight="1">
      <c r="A20" s="311"/>
      <c r="B20" s="99"/>
      <c r="C20" s="377"/>
      <c r="D20" s="377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03"/>
      <c r="S20" s="46"/>
      <c r="T20" s="119"/>
      <c r="U20" s="129"/>
      <c r="V20" s="111"/>
      <c r="W20" s="112"/>
      <c r="X20" s="115"/>
      <c r="Y20" s="12"/>
      <c r="Z20" s="197"/>
      <c r="AA20" s="294"/>
      <c r="AB20" s="295"/>
      <c r="AC20" s="12"/>
      <c r="AD20" s="197"/>
      <c r="AE20" s="116"/>
      <c r="AF20" s="109"/>
      <c r="AG20" s="375"/>
    </row>
    <row r="21" spans="1:33" ht="15.75" customHeight="1" thickBot="1">
      <c r="A21" s="312"/>
      <c r="B21" s="132" t="s">
        <v>115</v>
      </c>
      <c r="C21" s="289"/>
      <c r="D21" s="289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1655.9764598378169</v>
      </c>
      <c r="N21" s="137">
        <f t="shared" ref="N21:N28" si="5">M21/L21</f>
        <v>75.962222928340225</v>
      </c>
      <c r="O21" s="138">
        <f t="shared" ref="O21:O28" si="6">L21-I21</f>
        <v>0</v>
      </c>
      <c r="P21" s="139">
        <f t="shared" ref="P21:P28" si="7">N21-K21</f>
        <v>-8.4414467964304123</v>
      </c>
      <c r="Q21" s="140">
        <f t="shared" ref="Q21:Q28" si="8">N21/K21</f>
        <v>0.8999872064335962</v>
      </c>
      <c r="R21" s="304"/>
      <c r="S21" s="141">
        <v>0.20833333333333334</v>
      </c>
      <c r="T21" s="142">
        <v>0.59248842592592599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290"/>
      <c r="AB21" s="291"/>
      <c r="AC21" s="178">
        <f>SUM(AC5:AC20)</f>
        <v>10</v>
      </c>
      <c r="AD21" s="179">
        <f>SUM(AD5:AD20)</f>
        <v>0</v>
      </c>
      <c r="AE21" s="167">
        <f t="shared" ref="AE21:AE28" si="9">M21-J21</f>
        <v>-184.02354016218305</v>
      </c>
      <c r="AF21" s="140">
        <f t="shared" ref="AF21:AF28" si="10">M21/J21</f>
        <v>0.8999872064335962</v>
      </c>
      <c r="AG21" s="376"/>
    </row>
    <row r="22" spans="1:33" ht="15.75" customHeight="1">
      <c r="A22" s="296" t="s">
        <v>177</v>
      </c>
      <c r="B22" s="145" t="s">
        <v>192</v>
      </c>
      <c r="C22" s="300" t="s">
        <v>213</v>
      </c>
      <c r="D22" s="301"/>
      <c r="E22" s="146">
        <v>36.450000000000003</v>
      </c>
      <c r="F22" s="158">
        <v>1889</v>
      </c>
      <c r="G22" s="147">
        <f t="shared" ref="G22:G28" si="11">E22*F22</f>
        <v>68854.05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1893.4883422374965</v>
      </c>
      <c r="N22" s="151">
        <f t="shared" si="5"/>
        <v>94.674417111874817</v>
      </c>
      <c r="O22" s="153">
        <f t="shared" si="6"/>
        <v>0</v>
      </c>
      <c r="P22" s="154">
        <f t="shared" si="7"/>
        <v>-10.325582888125183</v>
      </c>
      <c r="Q22" s="155">
        <f t="shared" si="8"/>
        <v>0.90166111535118876</v>
      </c>
      <c r="R22" s="302">
        <f>Q38</f>
        <v>0.90242241498627884</v>
      </c>
      <c r="S22" s="156">
        <v>0.20833333333333334</v>
      </c>
      <c r="T22" s="157">
        <v>0.24989583333333334</v>
      </c>
      <c r="U22" s="158"/>
      <c r="V22" s="159">
        <v>59.857775446385077</v>
      </c>
      <c r="W22" s="96"/>
      <c r="X22" s="97"/>
      <c r="Y22" s="12"/>
      <c r="Z22" s="197"/>
      <c r="AA22" s="305"/>
      <c r="AB22" s="306"/>
      <c r="AC22" s="12">
        <v>0</v>
      </c>
      <c r="AD22" s="197"/>
      <c r="AE22" s="114">
        <f t="shared" si="9"/>
        <v>-206.51165776250355</v>
      </c>
      <c r="AF22" s="155">
        <f t="shared" si="10"/>
        <v>0.90166111535118876</v>
      </c>
      <c r="AG22" s="374">
        <f>AF38</f>
        <v>0.90964179430616898</v>
      </c>
    </row>
    <row r="23" spans="1:33" ht="15.75" customHeight="1">
      <c r="A23" s="297"/>
      <c r="B23" s="162" t="s">
        <v>166</v>
      </c>
      <c r="C23" s="292" t="s">
        <v>216</v>
      </c>
      <c r="D23" s="293"/>
      <c r="E23" s="100">
        <v>31.72</v>
      </c>
      <c r="F23" s="110">
        <v>1132</v>
      </c>
      <c r="G23" s="102">
        <f t="shared" si="11"/>
        <v>35907.040000000001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1801.4275142827237</v>
      </c>
      <c r="N23" s="105">
        <f t="shared" si="5"/>
        <v>81.883068831032901</v>
      </c>
      <c r="O23" s="107">
        <f t="shared" si="6"/>
        <v>0</v>
      </c>
      <c r="P23" s="108">
        <f t="shared" si="7"/>
        <v>-9.0260220780580056</v>
      </c>
      <c r="Q23" s="109">
        <f t="shared" si="8"/>
        <v>0.90071375714136193</v>
      </c>
      <c r="R23" s="303"/>
      <c r="S23" s="46">
        <v>0.25347222222222221</v>
      </c>
      <c r="T23" s="47">
        <v>0.27965277777777775</v>
      </c>
      <c r="U23" s="110">
        <v>5.1499999999999657</v>
      </c>
      <c r="V23" s="111">
        <v>37.703432117857808</v>
      </c>
      <c r="W23" s="112"/>
      <c r="X23" s="115"/>
      <c r="Y23" s="12"/>
      <c r="Z23" s="197"/>
      <c r="AA23" s="294"/>
      <c r="AB23" s="295"/>
      <c r="AC23" s="12">
        <v>1</v>
      </c>
      <c r="AD23" s="197"/>
      <c r="AE23" s="116">
        <f t="shared" si="9"/>
        <v>-198.57248571727632</v>
      </c>
      <c r="AF23" s="109">
        <f t="shared" si="10"/>
        <v>0.90071375714136181</v>
      </c>
      <c r="AG23" s="375"/>
    </row>
    <row r="24" spans="1:33" ht="15.75" customHeight="1">
      <c r="A24" s="297"/>
      <c r="B24" s="162" t="s">
        <v>166</v>
      </c>
      <c r="C24" s="292" t="s">
        <v>217</v>
      </c>
      <c r="D24" s="293"/>
      <c r="E24" s="100">
        <v>34.79</v>
      </c>
      <c r="F24" s="110">
        <v>1146</v>
      </c>
      <c r="G24" s="102">
        <f t="shared" si="11"/>
        <v>39869.339999999997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1809.3279954925194</v>
      </c>
      <c r="N24" s="105">
        <f t="shared" si="5"/>
        <v>164.48436322659268</v>
      </c>
      <c r="O24" s="107">
        <f t="shared" si="6"/>
        <v>0</v>
      </c>
      <c r="P24" s="108">
        <f t="shared" si="7"/>
        <v>-17.333818591589136</v>
      </c>
      <c r="Q24" s="109">
        <f t="shared" si="8"/>
        <v>0.90466399774625972</v>
      </c>
      <c r="R24" s="303"/>
      <c r="S24" s="46">
        <v>0.28263888888888888</v>
      </c>
      <c r="T24" s="47">
        <v>0.30902777777777779</v>
      </c>
      <c r="U24" s="110">
        <v>5</v>
      </c>
      <c r="V24" s="111">
        <v>38.003059794187706</v>
      </c>
      <c r="W24" s="112"/>
      <c r="X24" s="115"/>
      <c r="Y24" s="12"/>
      <c r="Z24" s="197"/>
      <c r="AA24" s="294"/>
      <c r="AB24" s="295"/>
      <c r="AC24" s="12">
        <v>0</v>
      </c>
      <c r="AD24" s="197"/>
      <c r="AE24" s="116">
        <f t="shared" si="9"/>
        <v>-190.67200450748055</v>
      </c>
      <c r="AF24" s="109">
        <f t="shared" si="10"/>
        <v>0.90466399774625972</v>
      </c>
      <c r="AG24" s="375"/>
    </row>
    <row r="25" spans="1:33" ht="15.75" customHeight="1">
      <c r="A25" s="297"/>
      <c r="B25" s="162" t="s">
        <v>166</v>
      </c>
      <c r="C25" s="292" t="s">
        <v>215</v>
      </c>
      <c r="D25" s="293"/>
      <c r="E25" s="100">
        <v>33.200000000000003</v>
      </c>
      <c r="F25" s="110">
        <v>2307</v>
      </c>
      <c r="G25" s="102">
        <f t="shared" si="11"/>
        <v>76592.400000000009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1807.5724640015378</v>
      </c>
      <c r="N25" s="105">
        <f t="shared" si="5"/>
        <v>164.32476945468525</v>
      </c>
      <c r="O25" s="107">
        <f t="shared" si="6"/>
        <v>0</v>
      </c>
      <c r="P25" s="108">
        <f t="shared" si="7"/>
        <v>-17.49341236349656</v>
      </c>
      <c r="Q25" s="109">
        <f t="shared" si="8"/>
        <v>0.90378623200076891</v>
      </c>
      <c r="R25" s="303"/>
      <c r="S25" s="46">
        <v>0.3125</v>
      </c>
      <c r="T25" s="47">
        <v>0.3656712962962963</v>
      </c>
      <c r="U25" s="110">
        <v>4.9999999999999822</v>
      </c>
      <c r="V25" s="111">
        <v>76.57784280115159</v>
      </c>
      <c r="W25" s="112"/>
      <c r="X25" s="115"/>
      <c r="Y25" s="12"/>
      <c r="Z25" s="197"/>
      <c r="AA25" s="294"/>
      <c r="AB25" s="295"/>
      <c r="AC25" s="12">
        <v>1</v>
      </c>
      <c r="AD25" s="197"/>
      <c r="AE25" s="116">
        <f t="shared" si="9"/>
        <v>-192.42753599846219</v>
      </c>
      <c r="AF25" s="109">
        <f t="shared" si="10"/>
        <v>0.90378623200076891</v>
      </c>
      <c r="AG25" s="375"/>
    </row>
    <row r="26" spans="1:33" ht="15.75" customHeight="1">
      <c r="A26" s="298"/>
      <c r="B26" s="162" t="s">
        <v>166</v>
      </c>
      <c r="C26" s="292" t="s">
        <v>220</v>
      </c>
      <c r="D26" s="293"/>
      <c r="E26" s="100">
        <v>51.44</v>
      </c>
      <c r="F26" s="110">
        <v>1295</v>
      </c>
      <c r="G26" s="102">
        <f t="shared" si="11"/>
        <v>66614.8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1802.1709154418077</v>
      </c>
      <c r="N26" s="105">
        <f t="shared" si="5"/>
        <v>94.851100812726713</v>
      </c>
      <c r="O26" s="107">
        <f t="shared" si="6"/>
        <v>0</v>
      </c>
      <c r="P26" s="108">
        <f t="shared" si="7"/>
        <v>-10.412057082010122</v>
      </c>
      <c r="Q26" s="109">
        <f t="shared" si="8"/>
        <v>0.90108545772090387</v>
      </c>
      <c r="R26" s="303"/>
      <c r="S26" s="46">
        <v>0.36944444444444441</v>
      </c>
      <c r="T26" s="47">
        <v>0.39937499999999998</v>
      </c>
      <c r="U26" s="110">
        <v>5.4333333333332767</v>
      </c>
      <c r="V26" s="111">
        <v>43.114667612395472</v>
      </c>
      <c r="W26" s="112"/>
      <c r="X26" s="115"/>
      <c r="Y26" s="12"/>
      <c r="Z26" s="197"/>
      <c r="AA26" s="294"/>
      <c r="AB26" s="295"/>
      <c r="AC26" s="12">
        <v>1</v>
      </c>
      <c r="AD26" s="197"/>
      <c r="AE26" s="116">
        <f t="shared" si="9"/>
        <v>-197.82908455819233</v>
      </c>
      <c r="AF26" s="109">
        <f t="shared" si="10"/>
        <v>0.90108545772090387</v>
      </c>
      <c r="AG26" s="375"/>
    </row>
    <row r="27" spans="1:33" ht="15.75" customHeight="1">
      <c r="A27" s="298"/>
      <c r="B27" s="162" t="s">
        <v>171</v>
      </c>
      <c r="C27" s="292" t="s">
        <v>226</v>
      </c>
      <c r="D27" s="293"/>
      <c r="E27" s="100">
        <v>46.34</v>
      </c>
      <c r="F27" s="110">
        <v>2174</v>
      </c>
      <c r="G27" s="120">
        <f t="shared" si="11"/>
        <v>100743.16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03"/>
      <c r="S27" s="46">
        <v>0.40277777777777773</v>
      </c>
      <c r="T27" s="119">
        <v>0.45862268518518512</v>
      </c>
      <c r="U27" s="110">
        <v>4.8999999999999666</v>
      </c>
      <c r="V27" s="111">
        <v>80.418436705916292</v>
      </c>
      <c r="W27" s="112">
        <v>0.45862268518518512</v>
      </c>
      <c r="X27" s="115">
        <v>0.49652777777777768</v>
      </c>
      <c r="Y27" s="12"/>
      <c r="Z27" s="197"/>
      <c r="AA27" s="294"/>
      <c r="AB27" s="295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75"/>
    </row>
    <row r="28" spans="1:33" ht="15.75" customHeight="1">
      <c r="A28" s="298"/>
      <c r="B28" s="162" t="s">
        <v>168</v>
      </c>
      <c r="C28" s="292" t="s">
        <v>169</v>
      </c>
      <c r="D28" s="293"/>
      <c r="E28" s="100">
        <v>29.97</v>
      </c>
      <c r="F28" s="110">
        <v>1656</v>
      </c>
      <c r="G28" s="120">
        <f t="shared" si="11"/>
        <v>49630.32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03"/>
      <c r="S28" s="46">
        <v>0.49652777777777768</v>
      </c>
      <c r="T28" s="119">
        <v>0.52278935185185171</v>
      </c>
      <c r="U28" s="110">
        <v>54.583333333333286</v>
      </c>
      <c r="V28" s="111">
        <v>37.827872753230587</v>
      </c>
      <c r="W28" s="112"/>
      <c r="X28" s="115"/>
      <c r="Y28" s="12"/>
      <c r="Z28" s="197"/>
      <c r="AA28" s="294"/>
      <c r="AB28" s="295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75"/>
    </row>
    <row r="29" spans="1:33" ht="15.75" customHeight="1">
      <c r="A29" s="298"/>
      <c r="B29" s="162"/>
      <c r="C29" s="292"/>
      <c r="D29" s="293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03"/>
      <c r="S29" s="46"/>
      <c r="T29" s="119"/>
      <c r="U29" s="110"/>
      <c r="V29" s="111"/>
      <c r="W29" s="112"/>
      <c r="X29" s="115"/>
      <c r="Y29" s="12"/>
      <c r="Z29" s="197"/>
      <c r="AA29" s="294"/>
      <c r="AB29" s="295"/>
      <c r="AC29" s="12"/>
      <c r="AD29" s="197"/>
      <c r="AE29" s="116"/>
      <c r="AF29" s="109"/>
      <c r="AG29" s="375"/>
    </row>
    <row r="30" spans="1:33" ht="15.75" customHeight="1">
      <c r="A30" s="298"/>
      <c r="B30" s="162"/>
      <c r="C30" s="292"/>
      <c r="D30" s="293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03"/>
      <c r="S30" s="46"/>
      <c r="T30" s="119"/>
      <c r="U30" s="110"/>
      <c r="V30" s="111"/>
      <c r="W30" s="112"/>
      <c r="X30" s="115"/>
      <c r="Y30" s="12"/>
      <c r="Z30" s="197"/>
      <c r="AA30" s="294"/>
      <c r="AB30" s="295"/>
      <c r="AC30" s="12"/>
      <c r="AD30" s="197"/>
      <c r="AE30" s="116"/>
      <c r="AF30" s="109"/>
      <c r="AG30" s="375"/>
    </row>
    <row r="31" spans="1:33" ht="15.75" customHeight="1">
      <c r="A31" s="298"/>
      <c r="B31" s="162"/>
      <c r="C31" s="292"/>
      <c r="D31" s="293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03"/>
      <c r="S31" s="46"/>
      <c r="T31" s="119"/>
      <c r="U31" s="110"/>
      <c r="V31" s="111"/>
      <c r="W31" s="112"/>
      <c r="X31" s="115"/>
      <c r="Y31" s="12"/>
      <c r="Z31" s="197"/>
      <c r="AA31" s="294"/>
      <c r="AB31" s="295"/>
      <c r="AC31" s="12"/>
      <c r="AD31" s="197"/>
      <c r="AE31" s="116"/>
      <c r="AF31" s="109"/>
      <c r="AG31" s="375"/>
    </row>
    <row r="32" spans="1:33" ht="15.75" customHeight="1">
      <c r="A32" s="298"/>
      <c r="B32" s="162"/>
      <c r="C32" s="292"/>
      <c r="D32" s="293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03"/>
      <c r="S32" s="46"/>
      <c r="T32" s="119"/>
      <c r="U32" s="110"/>
      <c r="V32" s="111"/>
      <c r="W32" s="112"/>
      <c r="X32" s="115"/>
      <c r="Y32" s="12"/>
      <c r="Z32" s="197"/>
      <c r="AA32" s="294"/>
      <c r="AB32" s="295"/>
      <c r="AC32" s="12"/>
      <c r="AD32" s="197"/>
      <c r="AE32" s="116"/>
      <c r="AF32" s="109"/>
      <c r="AG32" s="375"/>
    </row>
    <row r="33" spans="1:33" ht="15.75" customHeight="1">
      <c r="A33" s="298"/>
      <c r="B33" s="162"/>
      <c r="C33" s="292"/>
      <c r="D33" s="293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03"/>
      <c r="S33" s="46"/>
      <c r="T33" s="119"/>
      <c r="U33" s="110"/>
      <c r="V33" s="111"/>
      <c r="W33" s="112"/>
      <c r="X33" s="115"/>
      <c r="Y33" s="12"/>
      <c r="Z33" s="197"/>
      <c r="AA33" s="294"/>
      <c r="AB33" s="295"/>
      <c r="AC33" s="12"/>
      <c r="AD33" s="197"/>
      <c r="AE33" s="116"/>
      <c r="AF33" s="109"/>
      <c r="AG33" s="375"/>
    </row>
    <row r="34" spans="1:33" ht="15.75" customHeight="1">
      <c r="A34" s="298"/>
      <c r="B34" s="162"/>
      <c r="C34" s="292"/>
      <c r="D34" s="293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03"/>
      <c r="S34" s="46"/>
      <c r="T34" s="119"/>
      <c r="U34" s="110"/>
      <c r="V34" s="111"/>
      <c r="W34" s="112"/>
      <c r="X34" s="115"/>
      <c r="Y34" s="12"/>
      <c r="Z34" s="197"/>
      <c r="AA34" s="294"/>
      <c r="AB34" s="295"/>
      <c r="AC34" s="12"/>
      <c r="AD34" s="197"/>
      <c r="AE34" s="116"/>
      <c r="AF34" s="109"/>
      <c r="AG34" s="375"/>
    </row>
    <row r="35" spans="1:33" ht="15.75" customHeight="1">
      <c r="A35" s="298"/>
      <c r="B35" s="162"/>
      <c r="C35" s="292"/>
      <c r="D35" s="293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03"/>
      <c r="S35" s="46"/>
      <c r="T35" s="119"/>
      <c r="U35" s="110"/>
      <c r="V35" s="111"/>
      <c r="W35" s="182"/>
      <c r="X35" s="183"/>
      <c r="Y35" s="12"/>
      <c r="Z35" s="197"/>
      <c r="AA35" s="294"/>
      <c r="AB35" s="295"/>
      <c r="AC35" s="12"/>
      <c r="AD35" s="197"/>
      <c r="AE35" s="116"/>
      <c r="AF35" s="109"/>
      <c r="AG35" s="375"/>
    </row>
    <row r="36" spans="1:33" ht="15.75" customHeight="1">
      <c r="A36" s="298"/>
      <c r="B36" s="162"/>
      <c r="C36" s="292"/>
      <c r="D36" s="293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03"/>
      <c r="S36" s="46"/>
      <c r="T36" s="119"/>
      <c r="U36" s="110"/>
      <c r="V36" s="111"/>
      <c r="W36" s="184"/>
      <c r="X36" s="185"/>
      <c r="Y36" s="12"/>
      <c r="Z36" s="197"/>
      <c r="AA36" s="294"/>
      <c r="AB36" s="295"/>
      <c r="AC36" s="12"/>
      <c r="AD36" s="197"/>
      <c r="AE36" s="116"/>
      <c r="AF36" s="109"/>
      <c r="AG36" s="375"/>
    </row>
    <row r="37" spans="1:33" ht="15.75" customHeight="1">
      <c r="A37" s="298"/>
      <c r="B37" s="99"/>
      <c r="C37" s="292"/>
      <c r="D37" s="293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03"/>
      <c r="S37" s="46"/>
      <c r="T37" s="119"/>
      <c r="U37" s="129"/>
      <c r="V37" s="111"/>
      <c r="W37" s="184"/>
      <c r="X37" s="185"/>
      <c r="Y37" s="12"/>
      <c r="Z37" s="197"/>
      <c r="AA37" s="294"/>
      <c r="AB37" s="295"/>
      <c r="AC37" s="12"/>
      <c r="AD37" s="197"/>
      <c r="AE37" s="116"/>
      <c r="AF37" s="109"/>
      <c r="AG37" s="375"/>
    </row>
    <row r="38" spans="1:33" ht="15.75" customHeight="1" thickBot="1">
      <c r="A38" s="299"/>
      <c r="B38" s="132" t="s">
        <v>115</v>
      </c>
      <c r="C38" s="289"/>
      <c r="D38" s="289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1908.9482797653745</v>
      </c>
      <c r="N38" s="137">
        <f t="shared" ref="N38:N44" si="16">M38/L38</f>
        <v>106.05268220918748</v>
      </c>
      <c r="O38" s="138">
        <f t="shared" ref="O38:O44" si="17">L38-I38</f>
        <v>0.14285714285714235</v>
      </c>
      <c r="P38" s="139">
        <f t="shared" ref="P38:P44" si="18">N38-K38</f>
        <v>-11.467317790812515</v>
      </c>
      <c r="Q38" s="140">
        <f t="shared" ref="Q38:Q44" si="19">N38/K38</f>
        <v>0.90242241498627884</v>
      </c>
      <c r="R38" s="304"/>
      <c r="S38" s="141">
        <v>0.20833333333333334</v>
      </c>
      <c r="T38" s="142">
        <v>0.52278935185185171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290"/>
      <c r="AB38" s="291"/>
      <c r="AC38" s="178">
        <f>SUM(AC22:AC37)</f>
        <v>5</v>
      </c>
      <c r="AD38" s="179">
        <f>SUM(AD22:AD37)</f>
        <v>0</v>
      </c>
      <c r="AE38" s="167">
        <f t="shared" ref="AE38:AE44" si="20">M38-J38</f>
        <v>-189.6231488060539</v>
      </c>
      <c r="AF38" s="140">
        <f t="shared" ref="AF38:AF44" si="21">M38/J38</f>
        <v>0.90964179430616898</v>
      </c>
      <c r="AG38" s="376"/>
    </row>
    <row r="39" spans="1:33" ht="15.75" customHeight="1">
      <c r="A39" s="310" t="s">
        <v>178</v>
      </c>
      <c r="B39" s="145" t="s">
        <v>173</v>
      </c>
      <c r="C39" s="300" t="s">
        <v>180</v>
      </c>
      <c r="D39" s="301"/>
      <c r="E39" s="146">
        <v>53.76</v>
      </c>
      <c r="F39" s="96">
        <v>2409</v>
      </c>
      <c r="G39" s="147">
        <f t="shared" ref="G39:G44" si="22">E39*F39</f>
        <v>129507.84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1797.321636426243</v>
      </c>
      <c r="N39" s="151">
        <f t="shared" si="16"/>
        <v>89.86608182131215</v>
      </c>
      <c r="O39" s="153">
        <f t="shared" si="17"/>
        <v>0</v>
      </c>
      <c r="P39" s="154">
        <f t="shared" si="18"/>
        <v>-10.13391817868785</v>
      </c>
      <c r="Q39" s="155">
        <f t="shared" si="19"/>
        <v>0.89866081821312149</v>
      </c>
      <c r="R39" s="302">
        <f>Q55</f>
        <v>0.89926810793747636</v>
      </c>
      <c r="S39" s="156">
        <v>0.20833333333333334</v>
      </c>
      <c r="T39" s="157">
        <v>0.26417824074074076</v>
      </c>
      <c r="U39" s="158"/>
      <c r="V39" s="159">
        <v>80.419662830855543</v>
      </c>
      <c r="W39" s="157"/>
      <c r="X39" s="168"/>
      <c r="Y39" s="12"/>
      <c r="Z39" s="197"/>
      <c r="AA39" s="305"/>
      <c r="AB39" s="306"/>
      <c r="AC39" s="12">
        <v>2</v>
      </c>
      <c r="AD39" s="197"/>
      <c r="AE39" s="114">
        <f t="shared" si="20"/>
        <v>-202.678363573757</v>
      </c>
      <c r="AF39" s="155">
        <f t="shared" si="21"/>
        <v>0.89866081821312149</v>
      </c>
      <c r="AG39" s="307">
        <f>AF55</f>
        <v>0.89926810793747647</v>
      </c>
    </row>
    <row r="40" spans="1:33" ht="15.75" customHeight="1">
      <c r="A40" s="311"/>
      <c r="B40" s="162" t="s">
        <v>173</v>
      </c>
      <c r="C40" s="292" t="s">
        <v>181</v>
      </c>
      <c r="D40" s="293"/>
      <c r="E40" s="100">
        <v>71.55</v>
      </c>
      <c r="F40" s="101">
        <v>1444</v>
      </c>
      <c r="G40" s="102">
        <f t="shared" si="22"/>
        <v>103318.2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1798.0029044857411</v>
      </c>
      <c r="N40" s="105">
        <f t="shared" si="16"/>
        <v>81.727404749351862</v>
      </c>
      <c r="O40" s="107">
        <f t="shared" si="17"/>
        <v>0</v>
      </c>
      <c r="P40" s="108">
        <f t="shared" si="18"/>
        <v>-9.1816861597390442</v>
      </c>
      <c r="Q40" s="109">
        <f t="shared" si="19"/>
        <v>0.89900145224287054</v>
      </c>
      <c r="R40" s="303"/>
      <c r="S40" s="46">
        <v>0.2673611111111111</v>
      </c>
      <c r="T40" s="47">
        <v>0.30082175925925925</v>
      </c>
      <c r="U40" s="110">
        <v>4.5833333333333037</v>
      </c>
      <c r="V40" s="111">
        <v>48.186796463924786</v>
      </c>
      <c r="W40" s="112"/>
      <c r="X40" s="115"/>
      <c r="Y40" s="12"/>
      <c r="Z40" s="197"/>
      <c r="AA40" s="294"/>
      <c r="AB40" s="295"/>
      <c r="AC40" s="12">
        <v>1</v>
      </c>
      <c r="AD40" s="197"/>
      <c r="AE40" s="116">
        <f t="shared" si="20"/>
        <v>-201.99709551425894</v>
      </c>
      <c r="AF40" s="109">
        <f t="shared" si="21"/>
        <v>0.89900145224287054</v>
      </c>
      <c r="AG40" s="308"/>
    </row>
    <row r="41" spans="1:33" ht="15.75" customHeight="1">
      <c r="A41" s="311"/>
      <c r="B41" s="162" t="s">
        <v>173</v>
      </c>
      <c r="C41" s="292" t="s">
        <v>225</v>
      </c>
      <c r="D41" s="293"/>
      <c r="E41" s="100">
        <v>63.92</v>
      </c>
      <c r="F41" s="101">
        <v>1141</v>
      </c>
      <c r="G41" s="102">
        <f t="shared" si="22"/>
        <v>72932.72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1798.8272631081929</v>
      </c>
      <c r="N41" s="105">
        <f t="shared" si="16"/>
        <v>74.951135962841377</v>
      </c>
      <c r="O41" s="107">
        <f t="shared" si="17"/>
        <v>0</v>
      </c>
      <c r="P41" s="108">
        <f t="shared" si="18"/>
        <v>-8.3821973704919515</v>
      </c>
      <c r="Q41" s="109">
        <f t="shared" si="19"/>
        <v>0.89941363155409659</v>
      </c>
      <c r="R41" s="303"/>
      <c r="S41" s="46">
        <v>0.30416666666666664</v>
      </c>
      <c r="T41" s="47">
        <v>0.33059027777777777</v>
      </c>
      <c r="U41" s="110">
        <v>4.8166666666666469</v>
      </c>
      <c r="V41" s="111">
        <v>38.058128984385078</v>
      </c>
      <c r="W41" s="112"/>
      <c r="X41" s="115"/>
      <c r="Y41" s="12"/>
      <c r="Z41" s="197"/>
      <c r="AA41" s="294"/>
      <c r="AB41" s="295"/>
      <c r="AC41" s="12">
        <v>1</v>
      </c>
      <c r="AD41" s="197"/>
      <c r="AE41" s="116">
        <f t="shared" si="20"/>
        <v>-201.17273689180706</v>
      </c>
      <c r="AF41" s="109">
        <f t="shared" si="21"/>
        <v>0.89941363155409648</v>
      </c>
      <c r="AG41" s="308"/>
    </row>
    <row r="42" spans="1:33" ht="15.75" customHeight="1">
      <c r="A42" s="311"/>
      <c r="B42" s="162" t="s">
        <v>173</v>
      </c>
      <c r="C42" s="292" t="s">
        <v>175</v>
      </c>
      <c r="D42" s="293"/>
      <c r="E42" s="100">
        <v>58.67</v>
      </c>
      <c r="F42" s="101">
        <v>2653</v>
      </c>
      <c r="G42" s="102">
        <f t="shared" si="22"/>
        <v>155651.51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1798.5619808337708</v>
      </c>
      <c r="N42" s="105">
        <f t="shared" si="16"/>
        <v>78.198346992772642</v>
      </c>
      <c r="O42" s="107">
        <f t="shared" si="17"/>
        <v>0</v>
      </c>
      <c r="P42" s="108">
        <f t="shared" si="18"/>
        <v>-8.7581747463577955</v>
      </c>
      <c r="Q42" s="109">
        <f t="shared" si="19"/>
        <v>0.89928099041688536</v>
      </c>
      <c r="R42" s="303"/>
      <c r="S42" s="46">
        <v>0.33402777777777776</v>
      </c>
      <c r="T42" s="47">
        <v>0.39548611111111109</v>
      </c>
      <c r="U42" s="110">
        <v>4.9499999999999744</v>
      </c>
      <c r="V42" s="111">
        <v>88.504039169230026</v>
      </c>
      <c r="W42" s="112"/>
      <c r="X42" s="115"/>
      <c r="Y42" s="12"/>
      <c r="Z42" s="197"/>
      <c r="AA42" s="294"/>
      <c r="AB42" s="295"/>
      <c r="AC42" s="12">
        <v>2</v>
      </c>
      <c r="AD42" s="197"/>
      <c r="AE42" s="116">
        <f t="shared" si="20"/>
        <v>-201.4380191662292</v>
      </c>
      <c r="AF42" s="109">
        <f t="shared" si="21"/>
        <v>0.89928099041688536</v>
      </c>
      <c r="AG42" s="308"/>
    </row>
    <row r="43" spans="1:33" ht="15.75" customHeight="1">
      <c r="A43" s="311"/>
      <c r="B43" s="162" t="s">
        <v>173</v>
      </c>
      <c r="C43" s="292" t="s">
        <v>179</v>
      </c>
      <c r="D43" s="293"/>
      <c r="E43" s="100">
        <v>59.54</v>
      </c>
      <c r="F43" s="101">
        <v>2054</v>
      </c>
      <c r="G43" s="102">
        <f t="shared" si="22"/>
        <v>122295.16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1798.2576036313926</v>
      </c>
      <c r="N43" s="105">
        <f t="shared" si="16"/>
        <v>78.185113201364899</v>
      </c>
      <c r="O43" s="107">
        <f t="shared" si="17"/>
        <v>0</v>
      </c>
      <c r="P43" s="108">
        <f t="shared" si="18"/>
        <v>-8.771408537765538</v>
      </c>
      <c r="Q43" s="109">
        <f t="shared" si="19"/>
        <v>0.89912880181569632</v>
      </c>
      <c r="R43" s="303"/>
      <c r="S43" s="46">
        <v>0.39861111111111108</v>
      </c>
      <c r="T43" s="47">
        <v>0.44619212962962962</v>
      </c>
      <c r="U43" s="110">
        <v>5</v>
      </c>
      <c r="V43" s="111">
        <v>68.533006478676768</v>
      </c>
      <c r="W43" s="112">
        <v>0.44619212962962962</v>
      </c>
      <c r="X43" s="115">
        <v>0.48472222222222217</v>
      </c>
      <c r="Y43" s="12"/>
      <c r="Z43" s="197"/>
      <c r="AA43" s="294"/>
      <c r="AB43" s="295"/>
      <c r="AC43" s="12">
        <v>1</v>
      </c>
      <c r="AD43" s="197"/>
      <c r="AE43" s="116">
        <f t="shared" si="20"/>
        <v>-201.74239636860739</v>
      </c>
      <c r="AF43" s="109">
        <f t="shared" si="21"/>
        <v>0.89912880181569632</v>
      </c>
      <c r="AG43" s="308"/>
    </row>
    <row r="44" spans="1:33" ht="15.75" customHeight="1">
      <c r="A44" s="311"/>
      <c r="B44" s="162" t="s">
        <v>173</v>
      </c>
      <c r="C44" s="292" t="s">
        <v>207</v>
      </c>
      <c r="D44" s="293"/>
      <c r="E44" s="100">
        <v>61.09</v>
      </c>
      <c r="F44" s="101">
        <v>2513</v>
      </c>
      <c r="G44" s="120">
        <f t="shared" si="22"/>
        <v>153519.17000000001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1800.2459067643754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03"/>
      <c r="S44" s="46">
        <v>0.48472222222222217</v>
      </c>
      <c r="T44" s="119">
        <v>0.54288194444444438</v>
      </c>
      <c r="U44" s="110">
        <v>55.483333333333263</v>
      </c>
      <c r="V44" s="111">
        <v>83.755224457641162</v>
      </c>
      <c r="W44" s="112"/>
      <c r="X44" s="115"/>
      <c r="Y44" s="12"/>
      <c r="Z44" s="197"/>
      <c r="AA44" s="294"/>
      <c r="AB44" s="295"/>
      <c r="AC44" s="12">
        <v>2</v>
      </c>
      <c r="AD44" s="197"/>
      <c r="AE44" s="116">
        <f t="shared" si="20"/>
        <v>-199.75409323562462</v>
      </c>
      <c r="AF44" s="109">
        <f t="shared" si="21"/>
        <v>0.90012295338218773</v>
      </c>
      <c r="AG44" s="308"/>
    </row>
    <row r="45" spans="1:33" ht="15.75" customHeight="1">
      <c r="A45" s="311"/>
      <c r="B45" s="162"/>
      <c r="C45" s="292"/>
      <c r="D45" s="293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03"/>
      <c r="S45" s="118"/>
      <c r="T45" s="119"/>
      <c r="U45" s="110"/>
      <c r="V45" s="111"/>
      <c r="W45" s="119"/>
      <c r="X45" s="188"/>
      <c r="Y45" s="12"/>
      <c r="Z45" s="197"/>
      <c r="AA45" s="294"/>
      <c r="AB45" s="295"/>
      <c r="AC45" s="12"/>
      <c r="AD45" s="197"/>
      <c r="AE45" s="116"/>
      <c r="AF45" s="109"/>
      <c r="AG45" s="308"/>
    </row>
    <row r="46" spans="1:33" ht="15.75" customHeight="1">
      <c r="A46" s="311"/>
      <c r="B46" s="162"/>
      <c r="C46" s="292"/>
      <c r="D46" s="293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03"/>
      <c r="S46" s="118"/>
      <c r="T46" s="119"/>
      <c r="U46" s="110"/>
      <c r="V46" s="111"/>
      <c r="W46" s="119"/>
      <c r="X46" s="188"/>
      <c r="Y46" s="12"/>
      <c r="Z46" s="197"/>
      <c r="AA46" s="294"/>
      <c r="AB46" s="295"/>
      <c r="AC46" s="12"/>
      <c r="AD46" s="197"/>
      <c r="AE46" s="116"/>
      <c r="AF46" s="109"/>
      <c r="AG46" s="308"/>
    </row>
    <row r="47" spans="1:33" ht="15.75" customHeight="1">
      <c r="A47" s="311"/>
      <c r="B47" s="162"/>
      <c r="C47" s="292"/>
      <c r="D47" s="293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03"/>
      <c r="S47" s="118"/>
      <c r="T47" s="119"/>
      <c r="U47" s="110"/>
      <c r="V47" s="111"/>
      <c r="W47" s="119"/>
      <c r="X47" s="188"/>
      <c r="Y47" s="12"/>
      <c r="Z47" s="197"/>
      <c r="AA47" s="294"/>
      <c r="AB47" s="295"/>
      <c r="AC47" s="12"/>
      <c r="AD47" s="197"/>
      <c r="AE47" s="116"/>
      <c r="AF47" s="109"/>
      <c r="AG47" s="308"/>
    </row>
    <row r="48" spans="1:33" ht="15.75" customHeight="1">
      <c r="A48" s="311"/>
      <c r="B48" s="162"/>
      <c r="C48" s="292"/>
      <c r="D48" s="293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03"/>
      <c r="S48" s="118"/>
      <c r="T48" s="119"/>
      <c r="U48" s="110"/>
      <c r="V48" s="111"/>
      <c r="W48" s="119"/>
      <c r="X48" s="188"/>
      <c r="Y48" s="12"/>
      <c r="Z48" s="197"/>
      <c r="AA48" s="294"/>
      <c r="AB48" s="295"/>
      <c r="AC48" s="12"/>
      <c r="AD48" s="197"/>
      <c r="AE48" s="116"/>
      <c r="AF48" s="109"/>
      <c r="AG48" s="308"/>
    </row>
    <row r="49" spans="1:33" ht="15.75" customHeight="1">
      <c r="A49" s="311"/>
      <c r="B49" s="162"/>
      <c r="C49" s="292"/>
      <c r="D49" s="293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03"/>
      <c r="S49" s="118"/>
      <c r="T49" s="119"/>
      <c r="U49" s="110"/>
      <c r="V49" s="111"/>
      <c r="W49" s="119"/>
      <c r="X49" s="188"/>
      <c r="Y49" s="12"/>
      <c r="Z49" s="197"/>
      <c r="AA49" s="294"/>
      <c r="AB49" s="295"/>
      <c r="AC49" s="12"/>
      <c r="AD49" s="197"/>
      <c r="AE49" s="116"/>
      <c r="AF49" s="109"/>
      <c r="AG49" s="308"/>
    </row>
    <row r="50" spans="1:33" ht="15.75" customHeight="1">
      <c r="A50" s="311"/>
      <c r="B50" s="162"/>
      <c r="C50" s="292"/>
      <c r="D50" s="293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03"/>
      <c r="S50" s="118"/>
      <c r="T50" s="119"/>
      <c r="U50" s="110"/>
      <c r="V50" s="111"/>
      <c r="W50" s="119"/>
      <c r="X50" s="188"/>
      <c r="Y50" s="12"/>
      <c r="Z50" s="197"/>
      <c r="AA50" s="294"/>
      <c r="AB50" s="295"/>
      <c r="AC50" s="12"/>
      <c r="AD50" s="197"/>
      <c r="AE50" s="116"/>
      <c r="AF50" s="109"/>
      <c r="AG50" s="308"/>
    </row>
    <row r="51" spans="1:33" ht="15.75" customHeight="1">
      <c r="A51" s="311"/>
      <c r="B51" s="162"/>
      <c r="C51" s="292"/>
      <c r="D51" s="293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03"/>
      <c r="S51" s="118"/>
      <c r="T51" s="119"/>
      <c r="U51" s="110"/>
      <c r="V51" s="111"/>
      <c r="W51" s="119"/>
      <c r="X51" s="188"/>
      <c r="Y51" s="12"/>
      <c r="Z51" s="197"/>
      <c r="AA51" s="294"/>
      <c r="AB51" s="295"/>
      <c r="AC51" s="12"/>
      <c r="AD51" s="197"/>
      <c r="AE51" s="116"/>
      <c r="AF51" s="109"/>
      <c r="AG51" s="308"/>
    </row>
    <row r="52" spans="1:33" ht="15.75" customHeight="1">
      <c r="A52" s="311"/>
      <c r="B52" s="162"/>
      <c r="C52" s="292"/>
      <c r="D52" s="293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03"/>
      <c r="S52" s="118"/>
      <c r="T52" s="119"/>
      <c r="U52" s="110"/>
      <c r="V52" s="111"/>
      <c r="W52" s="119"/>
      <c r="X52" s="188"/>
      <c r="Y52" s="12"/>
      <c r="Z52" s="197"/>
      <c r="AA52" s="294"/>
      <c r="AB52" s="295"/>
      <c r="AC52" s="12"/>
      <c r="AD52" s="197"/>
      <c r="AE52" s="116"/>
      <c r="AF52" s="109"/>
      <c r="AG52" s="308"/>
    </row>
    <row r="53" spans="1:33" ht="15.75" customHeight="1">
      <c r="A53" s="311"/>
      <c r="B53" s="162"/>
      <c r="C53" s="292"/>
      <c r="D53" s="293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03"/>
      <c r="S53" s="118"/>
      <c r="T53" s="119"/>
      <c r="U53" s="110"/>
      <c r="V53" s="111"/>
      <c r="W53" s="119"/>
      <c r="X53" s="188"/>
      <c r="Y53" s="12"/>
      <c r="Z53" s="197"/>
      <c r="AA53" s="294"/>
      <c r="AB53" s="295"/>
      <c r="AC53" s="12"/>
      <c r="AD53" s="197"/>
      <c r="AE53" s="116"/>
      <c r="AF53" s="109"/>
      <c r="AG53" s="308"/>
    </row>
    <row r="54" spans="1:33" ht="15.75" customHeight="1">
      <c r="A54" s="311"/>
      <c r="B54" s="162"/>
      <c r="C54" s="292"/>
      <c r="D54" s="293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03"/>
      <c r="S54" s="118"/>
      <c r="T54" s="119"/>
      <c r="U54" s="129"/>
      <c r="V54" s="130"/>
      <c r="W54" s="125"/>
      <c r="X54" s="126"/>
      <c r="Y54" s="12"/>
      <c r="Z54" s="197"/>
      <c r="AA54" s="294"/>
      <c r="AB54" s="295"/>
      <c r="AC54" s="12"/>
      <c r="AD54" s="197"/>
      <c r="AE54" s="164"/>
      <c r="AF54" s="124"/>
      <c r="AG54" s="308"/>
    </row>
    <row r="55" spans="1:33" ht="15.75" customHeight="1" thickBot="1">
      <c r="A55" s="312"/>
      <c r="B55" s="132" t="s">
        <v>115</v>
      </c>
      <c r="C55" s="289"/>
      <c r="D55" s="289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1798.5362158749529</v>
      </c>
      <c r="N55" s="137">
        <f t="shared" ref="N55:N63" si="27">M55/L55</f>
        <v>81.751646176134216</v>
      </c>
      <c r="O55" s="138">
        <f t="shared" ref="O55:O63" si="28">L55-I55</f>
        <v>0</v>
      </c>
      <c r="P55" s="139">
        <f t="shared" ref="P55:P63" si="29">N55-K55</f>
        <v>-9.1574447329566908</v>
      </c>
      <c r="Q55" s="140">
        <f t="shared" ref="Q55:Q63" si="30">N55/K55</f>
        <v>0.89926810793747636</v>
      </c>
      <c r="R55" s="304"/>
      <c r="S55" s="141">
        <v>0.20833333333333334</v>
      </c>
      <c r="T55" s="142">
        <v>0.54288194444444438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290"/>
      <c r="AB55" s="291"/>
      <c r="AC55" s="178">
        <f>SUM(AC39:AC54)</f>
        <v>9</v>
      </c>
      <c r="AD55" s="190">
        <f>SUM(AD39:AD54)</f>
        <v>0</v>
      </c>
      <c r="AE55" s="167">
        <f t="shared" ref="AE55:AE63" si="31">M55-J55</f>
        <v>-201.46378412504714</v>
      </c>
      <c r="AF55" s="140">
        <f t="shared" ref="AF55:AF63" si="32">M55/J55</f>
        <v>0.89926810793747647</v>
      </c>
      <c r="AG55" s="309"/>
    </row>
    <row r="56" spans="1:33" ht="15.75" customHeight="1">
      <c r="A56" s="296" t="s">
        <v>191</v>
      </c>
      <c r="B56" s="113" t="s">
        <v>201</v>
      </c>
      <c r="C56" s="378" t="s">
        <v>202</v>
      </c>
      <c r="D56" s="378"/>
      <c r="E56" s="146">
        <v>28.86</v>
      </c>
      <c r="F56" s="96">
        <v>2163</v>
      </c>
      <c r="G56" s="147">
        <f t="shared" ref="G56:G63" si="33">E56*F56</f>
        <v>62424.18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3191.8379423240026</v>
      </c>
      <c r="N56" s="151">
        <f t="shared" si="27"/>
        <v>167.99147064863172</v>
      </c>
      <c r="O56" s="153">
        <f t="shared" si="28"/>
        <v>0</v>
      </c>
      <c r="P56" s="154">
        <f t="shared" si="29"/>
        <v>-21.482213561894611</v>
      </c>
      <c r="Q56" s="155">
        <f t="shared" si="30"/>
        <v>0.8866216506455562</v>
      </c>
      <c r="R56" s="302">
        <f>Q72</f>
        <v>0.9021422123702435</v>
      </c>
      <c r="S56" s="156">
        <v>0.20833333333333334</v>
      </c>
      <c r="T56" s="157">
        <v>0.23656250000000001</v>
      </c>
      <c r="U56" s="158"/>
      <c r="V56" s="159">
        <v>40.659959040873531</v>
      </c>
      <c r="W56" s="157"/>
      <c r="X56" s="168"/>
      <c r="Y56" s="12"/>
      <c r="Z56" s="197"/>
      <c r="AA56" s="305"/>
      <c r="AB56" s="306"/>
      <c r="AC56" s="12">
        <v>1</v>
      </c>
      <c r="AD56" s="197"/>
      <c r="AE56" s="114">
        <f t="shared" si="31"/>
        <v>-408.1620576759974</v>
      </c>
      <c r="AF56" s="155">
        <f t="shared" si="32"/>
        <v>0.88662165064555631</v>
      </c>
      <c r="AG56" s="307">
        <f>AF72</f>
        <v>0.90214221237024339</v>
      </c>
    </row>
    <row r="57" spans="1:33" ht="15.75" customHeight="1">
      <c r="A57" s="297"/>
      <c r="B57" s="99" t="s">
        <v>201</v>
      </c>
      <c r="C57" s="377" t="s">
        <v>214</v>
      </c>
      <c r="D57" s="377"/>
      <c r="E57" s="100">
        <v>35.89</v>
      </c>
      <c r="F57" s="101">
        <v>3112</v>
      </c>
      <c r="G57" s="102">
        <f t="shared" si="33"/>
        <v>111689.68000000001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3191.4877585405879</v>
      </c>
      <c r="N57" s="105">
        <f t="shared" si="27"/>
        <v>167.97303992318885</v>
      </c>
      <c r="O57" s="107">
        <f t="shared" si="28"/>
        <v>0</v>
      </c>
      <c r="P57" s="108">
        <f t="shared" si="29"/>
        <v>-21.500644287337479</v>
      </c>
      <c r="Q57" s="109">
        <f t="shared" si="30"/>
        <v>0.88652437737238554</v>
      </c>
      <c r="R57" s="303"/>
      <c r="S57" s="46">
        <v>0.23958333333333331</v>
      </c>
      <c r="T57" s="47">
        <v>0.28020833333333334</v>
      </c>
      <c r="U57" s="110">
        <v>5</v>
      </c>
      <c r="V57" s="111">
        <v>58.5056293887788</v>
      </c>
      <c r="W57" s="112"/>
      <c r="X57" s="115"/>
      <c r="Y57" s="12"/>
      <c r="Z57" s="197"/>
      <c r="AA57" s="294"/>
      <c r="AB57" s="295"/>
      <c r="AC57" s="12">
        <v>1</v>
      </c>
      <c r="AD57" s="197"/>
      <c r="AE57" s="116">
        <f t="shared" si="31"/>
        <v>-408.51224145941205</v>
      </c>
      <c r="AF57" s="109">
        <f t="shared" si="32"/>
        <v>0.88652437737238554</v>
      </c>
      <c r="AG57" s="308"/>
    </row>
    <row r="58" spans="1:33" ht="15.75" customHeight="1">
      <c r="A58" s="297"/>
      <c r="B58" s="99" t="s">
        <v>201</v>
      </c>
      <c r="C58" s="377" t="s">
        <v>218</v>
      </c>
      <c r="D58" s="377"/>
      <c r="E58" s="100">
        <v>43.96</v>
      </c>
      <c r="F58" s="101">
        <v>1515</v>
      </c>
      <c r="G58" s="102">
        <f t="shared" si="33"/>
        <v>66599.399999999994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3268.3483112263402</v>
      </c>
      <c r="N58" s="105">
        <f t="shared" si="27"/>
        <v>136.18117963443083</v>
      </c>
      <c r="O58" s="107">
        <f t="shared" si="28"/>
        <v>0</v>
      </c>
      <c r="P58" s="108">
        <f t="shared" si="29"/>
        <v>-13.818820365569167</v>
      </c>
      <c r="Q58" s="109">
        <f t="shared" si="30"/>
        <v>0.90787453089620551</v>
      </c>
      <c r="R58" s="303"/>
      <c r="S58" s="46">
        <v>0.28402777777777777</v>
      </c>
      <c r="T58" s="47">
        <v>0.30333333333333334</v>
      </c>
      <c r="U58" s="110">
        <v>5.4999999999999805</v>
      </c>
      <c r="V58" s="111">
        <v>27.812213186633329</v>
      </c>
      <c r="W58" s="112"/>
      <c r="X58" s="115"/>
      <c r="Y58" s="12"/>
      <c r="Z58" s="197"/>
      <c r="AA58" s="294"/>
      <c r="AB58" s="295"/>
      <c r="AC58" s="12">
        <v>1</v>
      </c>
      <c r="AD58" s="197"/>
      <c r="AE58" s="116">
        <f t="shared" si="31"/>
        <v>-331.65168877365977</v>
      </c>
      <c r="AF58" s="109">
        <f t="shared" si="32"/>
        <v>0.90787453089620562</v>
      </c>
      <c r="AG58" s="308"/>
    </row>
    <row r="59" spans="1:33" ht="15.75" customHeight="1">
      <c r="A59" s="297"/>
      <c r="B59" s="99" t="s">
        <v>201</v>
      </c>
      <c r="C59" s="377" t="s">
        <v>211</v>
      </c>
      <c r="D59" s="377"/>
      <c r="E59" s="100">
        <v>46.93</v>
      </c>
      <c r="F59" s="101">
        <v>1158</v>
      </c>
      <c r="G59" s="102">
        <f t="shared" si="33"/>
        <v>54344.94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3268.3465440095379</v>
      </c>
      <c r="N59" s="105">
        <f t="shared" si="27"/>
        <v>136.18110600039742</v>
      </c>
      <c r="O59" s="107">
        <f t="shared" si="28"/>
        <v>0</v>
      </c>
      <c r="P59" s="108">
        <f t="shared" si="29"/>
        <v>-13.818893999602579</v>
      </c>
      <c r="Q59" s="109">
        <f t="shared" si="30"/>
        <v>0.90787404000264949</v>
      </c>
      <c r="R59" s="303"/>
      <c r="S59" s="46">
        <v>0.30624999999999997</v>
      </c>
      <c r="T59" s="47">
        <v>0.32100694444444439</v>
      </c>
      <c r="U59" s="110">
        <v>5</v>
      </c>
      <c r="V59" s="111">
        <v>21.258455633276704</v>
      </c>
      <c r="W59" s="112"/>
      <c r="X59" s="115"/>
      <c r="Y59" s="12"/>
      <c r="Z59" s="197"/>
      <c r="AA59" s="294"/>
      <c r="AB59" s="295"/>
      <c r="AC59" s="12">
        <v>1</v>
      </c>
      <c r="AD59" s="197"/>
      <c r="AE59" s="198">
        <f t="shared" si="31"/>
        <v>-331.65345599046213</v>
      </c>
      <c r="AF59" s="199">
        <f t="shared" si="32"/>
        <v>0.90787404000264937</v>
      </c>
      <c r="AG59" s="308"/>
    </row>
    <row r="60" spans="1:33" ht="15.75" customHeight="1">
      <c r="A60" s="298"/>
      <c r="B60" s="99" t="s">
        <v>201</v>
      </c>
      <c r="C60" s="377" t="s">
        <v>227</v>
      </c>
      <c r="D60" s="377"/>
      <c r="E60" s="100">
        <v>36.729999999999997</v>
      </c>
      <c r="F60" s="104">
        <v>3348</v>
      </c>
      <c r="G60" s="102">
        <f t="shared" si="33"/>
        <v>122972.04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3260.4567104351827</v>
      </c>
      <c r="N60" s="105">
        <f t="shared" si="27"/>
        <v>163.02283552175913</v>
      </c>
      <c r="O60" s="107">
        <f t="shared" si="28"/>
        <v>0</v>
      </c>
      <c r="P60" s="108">
        <f t="shared" si="29"/>
        <v>-16.977164478240866</v>
      </c>
      <c r="Q60" s="109">
        <f t="shared" si="30"/>
        <v>0.90568241956532858</v>
      </c>
      <c r="R60" s="303"/>
      <c r="S60" s="46">
        <v>0.32430555555555551</v>
      </c>
      <c r="T60" s="47">
        <v>0.36708333333333332</v>
      </c>
      <c r="U60" s="110">
        <v>4.7500000000000231</v>
      </c>
      <c r="V60" s="111">
        <v>61.611000494831885</v>
      </c>
      <c r="W60" s="112"/>
      <c r="X60" s="115"/>
      <c r="Y60" s="12"/>
      <c r="Z60" s="197"/>
      <c r="AA60" s="294"/>
      <c r="AB60" s="295"/>
      <c r="AC60" s="12">
        <v>1</v>
      </c>
      <c r="AD60" s="197"/>
      <c r="AE60" s="198">
        <f t="shared" si="31"/>
        <v>-339.54328956481731</v>
      </c>
      <c r="AF60" s="199">
        <f t="shared" si="32"/>
        <v>0.90568241956532858</v>
      </c>
      <c r="AG60" s="308"/>
    </row>
    <row r="61" spans="1:33" ht="15.75" customHeight="1">
      <c r="A61" s="298"/>
      <c r="B61" s="99" t="s">
        <v>201</v>
      </c>
      <c r="C61" s="377" t="s">
        <v>231</v>
      </c>
      <c r="D61" s="377"/>
      <c r="E61" s="100">
        <v>48.4</v>
      </c>
      <c r="F61" s="104">
        <v>2505</v>
      </c>
      <c r="G61" s="120">
        <f t="shared" si="33"/>
        <v>121242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3265.1452091536039</v>
      </c>
      <c r="N61" s="105">
        <f t="shared" si="27"/>
        <v>148.41569132516381</v>
      </c>
      <c r="O61" s="107">
        <f t="shared" si="28"/>
        <v>0</v>
      </c>
      <c r="P61" s="108">
        <f t="shared" si="29"/>
        <v>-15.22067231119982</v>
      </c>
      <c r="Q61" s="109">
        <f t="shared" si="30"/>
        <v>0.90698478032044549</v>
      </c>
      <c r="R61" s="303"/>
      <c r="S61" s="46">
        <v>0.37083333333333329</v>
      </c>
      <c r="T61" s="119">
        <v>0.40278935185185183</v>
      </c>
      <c r="U61" s="110">
        <v>5.3999999999999648</v>
      </c>
      <c r="V61" s="111">
        <v>46.031643425427013</v>
      </c>
      <c r="W61" s="112"/>
      <c r="X61" s="115"/>
      <c r="Y61" s="12"/>
      <c r="Z61" s="197"/>
      <c r="AA61" s="294"/>
      <c r="AB61" s="295"/>
      <c r="AC61" s="12">
        <v>1</v>
      </c>
      <c r="AD61" s="197"/>
      <c r="AE61" s="198">
        <f t="shared" si="31"/>
        <v>-334.8547908463961</v>
      </c>
      <c r="AF61" s="199">
        <f t="shared" si="32"/>
        <v>0.90698478032044549</v>
      </c>
      <c r="AG61" s="308"/>
    </row>
    <row r="62" spans="1:33" ht="15.75" customHeight="1">
      <c r="A62" s="298"/>
      <c r="B62" s="99" t="s">
        <v>201</v>
      </c>
      <c r="C62" s="377" t="s">
        <v>203</v>
      </c>
      <c r="D62" s="377"/>
      <c r="E62" s="100">
        <v>38.479999999999997</v>
      </c>
      <c r="F62" s="104">
        <v>5229</v>
      </c>
      <c r="G62" s="120">
        <f t="shared" si="33"/>
        <v>201211.91999999998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3267.1412005177531</v>
      </c>
      <c r="N62" s="105">
        <f t="shared" si="27"/>
        <v>163.35706002588765</v>
      </c>
      <c r="O62" s="122">
        <f t="shared" si="28"/>
        <v>0</v>
      </c>
      <c r="P62" s="123">
        <f t="shared" si="29"/>
        <v>-16.642939974112352</v>
      </c>
      <c r="Q62" s="124">
        <f t="shared" si="30"/>
        <v>0.90753922236604245</v>
      </c>
      <c r="R62" s="303"/>
      <c r="S62" s="46">
        <v>0.40694444444444439</v>
      </c>
      <c r="T62" s="119">
        <v>0.47362268518518513</v>
      </c>
      <c r="U62" s="110">
        <v>5.9833333333332828</v>
      </c>
      <c r="V62" s="111">
        <v>96.028907458998333</v>
      </c>
      <c r="W62" s="112">
        <v>0.47362268518518513</v>
      </c>
      <c r="X62" s="115">
        <v>0.51319444444444429</v>
      </c>
      <c r="Y62" s="12"/>
      <c r="Z62" s="197"/>
      <c r="AA62" s="294"/>
      <c r="AB62" s="295"/>
      <c r="AC62" s="12">
        <v>2</v>
      </c>
      <c r="AD62" s="197"/>
      <c r="AE62" s="198">
        <f t="shared" si="31"/>
        <v>-332.85879948224692</v>
      </c>
      <c r="AF62" s="199">
        <f t="shared" si="32"/>
        <v>0.90753922236604256</v>
      </c>
      <c r="AG62" s="308"/>
    </row>
    <row r="63" spans="1:33" ht="15.75" customHeight="1">
      <c r="A63" s="298"/>
      <c r="B63" s="99" t="s">
        <v>201</v>
      </c>
      <c r="C63" s="377" t="s">
        <v>204</v>
      </c>
      <c r="D63" s="377"/>
      <c r="E63" s="100">
        <v>37.799999999999997</v>
      </c>
      <c r="F63" s="104">
        <v>7255</v>
      </c>
      <c r="G63" s="120">
        <f t="shared" si="33"/>
        <v>274239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03"/>
      <c r="S63" s="46">
        <v>0.51319444444444429</v>
      </c>
      <c r="T63" s="119">
        <v>0.60565972222222209</v>
      </c>
      <c r="U63" s="110">
        <v>56.983333333333178</v>
      </c>
      <c r="V63" s="111">
        <v>133.1627561130156</v>
      </c>
      <c r="W63" s="112"/>
      <c r="X63" s="115"/>
      <c r="Y63" s="12"/>
      <c r="Z63" s="197"/>
      <c r="AA63" s="294"/>
      <c r="AB63" s="295"/>
      <c r="AC63" s="12">
        <v>3</v>
      </c>
      <c r="AD63" s="197"/>
      <c r="AE63" s="198">
        <f t="shared" si="31"/>
        <v>-331.06795994399772</v>
      </c>
      <c r="AF63" s="199">
        <f t="shared" si="32"/>
        <v>0.90803667779333397</v>
      </c>
      <c r="AG63" s="308"/>
    </row>
    <row r="64" spans="1:33" ht="15.75" customHeight="1">
      <c r="A64" s="298"/>
      <c r="B64" s="99"/>
      <c r="C64" s="377"/>
      <c r="D64" s="377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03"/>
      <c r="S64" s="46"/>
      <c r="T64" s="119"/>
      <c r="U64" s="110"/>
      <c r="V64" s="111"/>
      <c r="W64" s="112"/>
      <c r="X64" s="115"/>
      <c r="Y64" s="12"/>
      <c r="Z64" s="197"/>
      <c r="AA64" s="294"/>
      <c r="AB64" s="295"/>
      <c r="AC64" s="12"/>
      <c r="AD64" s="197"/>
      <c r="AE64" s="198"/>
      <c r="AF64" s="199"/>
      <c r="AG64" s="308"/>
    </row>
    <row r="65" spans="1:33" ht="15.75" customHeight="1">
      <c r="A65" s="298"/>
      <c r="B65" s="99"/>
      <c r="C65" s="377"/>
      <c r="D65" s="377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03"/>
      <c r="S65" s="46"/>
      <c r="T65" s="119"/>
      <c r="U65" s="110"/>
      <c r="V65" s="111"/>
      <c r="W65" s="112"/>
      <c r="X65" s="115"/>
      <c r="Y65" s="12"/>
      <c r="Z65" s="197"/>
      <c r="AA65" s="294"/>
      <c r="AB65" s="295"/>
      <c r="AC65" s="12"/>
      <c r="AD65" s="197"/>
      <c r="AE65" s="198"/>
      <c r="AF65" s="199"/>
      <c r="AG65" s="308"/>
    </row>
    <row r="66" spans="1:33" ht="15.75" customHeight="1">
      <c r="A66" s="298"/>
      <c r="B66" s="99"/>
      <c r="C66" s="377"/>
      <c r="D66" s="377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03"/>
      <c r="S66" s="46"/>
      <c r="T66" s="119"/>
      <c r="U66" s="110"/>
      <c r="V66" s="111"/>
      <c r="W66" s="112"/>
      <c r="X66" s="115"/>
      <c r="Y66" s="12"/>
      <c r="Z66" s="197"/>
      <c r="AA66" s="294"/>
      <c r="AB66" s="295"/>
      <c r="AC66" s="12"/>
      <c r="AD66" s="197"/>
      <c r="AE66" s="198"/>
      <c r="AF66" s="199"/>
      <c r="AG66" s="308"/>
    </row>
    <row r="67" spans="1:33" ht="15.75" customHeight="1">
      <c r="A67" s="298"/>
      <c r="B67" s="99"/>
      <c r="C67" s="377"/>
      <c r="D67" s="377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03"/>
      <c r="S67" s="46"/>
      <c r="T67" s="119"/>
      <c r="U67" s="110"/>
      <c r="V67" s="111"/>
      <c r="W67" s="112"/>
      <c r="X67" s="115"/>
      <c r="Y67" s="12"/>
      <c r="Z67" s="197"/>
      <c r="AA67" s="294"/>
      <c r="AB67" s="295"/>
      <c r="AC67" s="12"/>
      <c r="AD67" s="197"/>
      <c r="AE67" s="198"/>
      <c r="AF67" s="199"/>
      <c r="AG67" s="308"/>
    </row>
    <row r="68" spans="1:33" ht="15.75" customHeight="1">
      <c r="A68" s="298"/>
      <c r="B68" s="99"/>
      <c r="C68" s="377"/>
      <c r="D68" s="377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03"/>
      <c r="S68" s="46"/>
      <c r="T68" s="119"/>
      <c r="U68" s="110"/>
      <c r="V68" s="111"/>
      <c r="W68" s="112"/>
      <c r="X68" s="115"/>
      <c r="Y68" s="12"/>
      <c r="Z68" s="197"/>
      <c r="AA68" s="294"/>
      <c r="AB68" s="295"/>
      <c r="AC68" s="12"/>
      <c r="AD68" s="197"/>
      <c r="AE68" s="198"/>
      <c r="AF68" s="199"/>
      <c r="AG68" s="308"/>
    </row>
    <row r="69" spans="1:33" ht="15.75" customHeight="1">
      <c r="A69" s="298"/>
      <c r="B69" s="99"/>
      <c r="C69" s="377"/>
      <c r="D69" s="377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03"/>
      <c r="S69" s="46"/>
      <c r="T69" s="119"/>
      <c r="U69" s="110"/>
      <c r="V69" s="111"/>
      <c r="W69" s="112"/>
      <c r="X69" s="115"/>
      <c r="Y69" s="12"/>
      <c r="Z69" s="197"/>
      <c r="AA69" s="294"/>
      <c r="AB69" s="295"/>
      <c r="AC69" s="12"/>
      <c r="AD69" s="197"/>
      <c r="AE69" s="198"/>
      <c r="AF69" s="199"/>
      <c r="AG69" s="308"/>
    </row>
    <row r="70" spans="1:33" ht="15.75" customHeight="1">
      <c r="A70" s="298"/>
      <c r="B70" s="99"/>
      <c r="C70" s="377"/>
      <c r="D70" s="377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03"/>
      <c r="S70" s="46"/>
      <c r="T70" s="119"/>
      <c r="U70" s="110"/>
      <c r="V70" s="111"/>
      <c r="W70" s="112"/>
      <c r="X70" s="115"/>
      <c r="Y70" s="12"/>
      <c r="Z70" s="197"/>
      <c r="AA70" s="294"/>
      <c r="AB70" s="295"/>
      <c r="AC70" s="12"/>
      <c r="AD70" s="197"/>
      <c r="AE70" s="198"/>
      <c r="AF70" s="199"/>
      <c r="AG70" s="308"/>
    </row>
    <row r="71" spans="1:33" ht="15.75" customHeight="1">
      <c r="A71" s="298"/>
      <c r="B71" s="99"/>
      <c r="C71" s="377"/>
      <c r="D71" s="377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03"/>
      <c r="S71" s="118"/>
      <c r="T71" s="119"/>
      <c r="U71" s="129"/>
      <c r="V71" s="130"/>
      <c r="W71" s="125"/>
      <c r="X71" s="126"/>
      <c r="Y71" s="12"/>
      <c r="Z71" s="197"/>
      <c r="AA71" s="294"/>
      <c r="AB71" s="295"/>
      <c r="AC71" s="12"/>
      <c r="AD71" s="197"/>
      <c r="AE71" s="164"/>
      <c r="AF71" s="124"/>
      <c r="AG71" s="308"/>
    </row>
    <row r="72" spans="1:33" ht="15.75" customHeight="1" thickBot="1">
      <c r="A72" s="299"/>
      <c r="B72" s="132" t="s">
        <v>115</v>
      </c>
      <c r="C72" s="289"/>
      <c r="D72" s="289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3247.7119645328762</v>
      </c>
      <c r="N72" s="137">
        <f>M72/L72</f>
        <v>153.73784447492906</v>
      </c>
      <c r="O72" s="138">
        <f>L72-I72</f>
        <v>0</v>
      </c>
      <c r="P72" s="139">
        <f>N72-K72</f>
        <v>-16.67635670850288</v>
      </c>
      <c r="Q72" s="140">
        <f>N72/K72</f>
        <v>0.9021422123702435</v>
      </c>
      <c r="R72" s="304"/>
      <c r="S72" s="141">
        <v>0.20833333333333334</v>
      </c>
      <c r="T72" s="142">
        <v>0.60565972222222209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290"/>
      <c r="AB72" s="291"/>
      <c r="AC72" s="178">
        <f>SUM(AC56:AC71)</f>
        <v>11</v>
      </c>
      <c r="AD72" s="190">
        <f>SUM(AD56:AD71)</f>
        <v>0</v>
      </c>
      <c r="AE72" s="167">
        <f>M72-J72</f>
        <v>-352.28803546712379</v>
      </c>
      <c r="AF72" s="140">
        <f>M72/J72</f>
        <v>0.90214221237024339</v>
      </c>
      <c r="AG72" s="309"/>
    </row>
    <row r="73" spans="1:33" ht="15.75" customHeight="1">
      <c r="A73" s="310" t="s">
        <v>116</v>
      </c>
      <c r="B73" s="99" t="s">
        <v>192</v>
      </c>
      <c r="C73" s="292" t="s">
        <v>232</v>
      </c>
      <c r="D73" s="293"/>
      <c r="E73" s="100">
        <v>23.55</v>
      </c>
      <c r="F73" s="101">
        <v>3616</v>
      </c>
      <c r="G73" s="120">
        <f t="shared" ref="G73:G75" si="39">E73*F73</f>
        <v>85156.800000000003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02">
        <f>Q89</f>
        <v>0.85140435521129854</v>
      </c>
      <c r="S73" s="46">
        <v>0.34930555555555554</v>
      </c>
      <c r="T73" s="119">
        <v>0.4160300925925926</v>
      </c>
      <c r="U73" s="110">
        <v>5</v>
      </c>
      <c r="V73" s="111">
        <v>96.092293983335509</v>
      </c>
      <c r="W73" s="160"/>
      <c r="X73" s="161"/>
      <c r="Y73" s="12"/>
      <c r="Z73" s="197"/>
      <c r="AA73" s="305"/>
      <c r="AB73" s="306"/>
      <c r="AC73" s="12">
        <v>1</v>
      </c>
      <c r="AD73" s="197"/>
      <c r="AE73" s="114">
        <f>M73-J73</f>
        <v>-242.17066732088233</v>
      </c>
      <c r="AF73" s="155">
        <f>M73/J73</f>
        <v>0.90313173307164707</v>
      </c>
      <c r="AG73" s="307">
        <f>AF89</f>
        <v>0.90461712741200484</v>
      </c>
    </row>
    <row r="74" spans="1:33" ht="15.75" customHeight="1">
      <c r="A74" s="311"/>
      <c r="B74" s="99" t="s">
        <v>192</v>
      </c>
      <c r="C74" s="292" t="s">
        <v>212</v>
      </c>
      <c r="D74" s="293"/>
      <c r="E74" s="100">
        <v>27.05</v>
      </c>
      <c r="F74" s="101">
        <v>527</v>
      </c>
      <c r="G74" s="120">
        <f t="shared" si="39"/>
        <v>14255.35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2960.005377592187</v>
      </c>
      <c r="N74" s="105">
        <f>M74/L74</f>
        <v>493.33422959869785</v>
      </c>
      <c r="O74" s="122">
        <f>L74-I74</f>
        <v>1</v>
      </c>
      <c r="P74" s="123">
        <f>N74-K74</f>
        <v>-161.26577040130218</v>
      </c>
      <c r="Q74" s="124">
        <f>N74/K74</f>
        <v>0.75364226947555424</v>
      </c>
      <c r="R74" s="303"/>
      <c r="S74" s="46">
        <v>0.4194444444444444</v>
      </c>
      <c r="T74" s="119">
        <v>0.42685185185185182</v>
      </c>
      <c r="U74" s="110">
        <v>4.9166666666665826</v>
      </c>
      <c r="V74" s="111">
        <v>10.682413025114588</v>
      </c>
      <c r="W74" s="112"/>
      <c r="X74" s="115"/>
      <c r="Y74" s="12"/>
      <c r="Z74" s="197"/>
      <c r="AA74" s="294"/>
      <c r="AB74" s="295"/>
      <c r="AC74" s="12">
        <v>0</v>
      </c>
      <c r="AD74" s="197"/>
      <c r="AE74" s="116">
        <f>M74-J74</f>
        <v>-312.99462240781304</v>
      </c>
      <c r="AF74" s="109">
        <f>M74/J74</f>
        <v>0.90437072337066515</v>
      </c>
      <c r="AG74" s="308"/>
    </row>
    <row r="75" spans="1:33" ht="15.75" customHeight="1">
      <c r="A75" s="311"/>
      <c r="B75" s="99" t="s">
        <v>192</v>
      </c>
      <c r="C75" s="292" t="s">
        <v>219</v>
      </c>
      <c r="D75" s="293"/>
      <c r="E75" s="100">
        <v>27.05</v>
      </c>
      <c r="F75" s="101">
        <v>686</v>
      </c>
      <c r="G75" s="120">
        <f t="shared" si="39"/>
        <v>18556.3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2965.3318242976907</v>
      </c>
      <c r="N75" s="105">
        <f>M75/L75</f>
        <v>593.06636485953811</v>
      </c>
      <c r="O75" s="122">
        <f>L75-I75</f>
        <v>0</v>
      </c>
      <c r="P75" s="123">
        <f>N75-K75</f>
        <v>-61.533635140461911</v>
      </c>
      <c r="Q75" s="124">
        <f>N75/K75</f>
        <v>0.90599811313708845</v>
      </c>
      <c r="R75" s="303"/>
      <c r="S75" s="46">
        <v>0.43055555555555547</v>
      </c>
      <c r="T75" s="119">
        <v>0.44018518518518512</v>
      </c>
      <c r="U75" s="110">
        <v>5.3333333333332611</v>
      </c>
      <c r="V75" s="111">
        <v>13.88040274708492</v>
      </c>
      <c r="W75" s="112"/>
      <c r="X75" s="115"/>
      <c r="Y75" s="12"/>
      <c r="Z75" s="197"/>
      <c r="AA75" s="294"/>
      <c r="AB75" s="295"/>
      <c r="AC75" s="12">
        <v>0</v>
      </c>
      <c r="AD75" s="197"/>
      <c r="AE75" s="116">
        <f>M75-J75</f>
        <v>-307.66817570230933</v>
      </c>
      <c r="AF75" s="109">
        <f>M75/J75</f>
        <v>0.90599811313708856</v>
      </c>
      <c r="AG75" s="308"/>
    </row>
    <row r="76" spans="1:33" ht="15.75" customHeight="1">
      <c r="A76" s="311"/>
      <c r="B76" s="99"/>
      <c r="C76" s="292"/>
      <c r="D76" s="293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03"/>
      <c r="S76" s="46"/>
      <c r="T76" s="47"/>
      <c r="U76" s="110"/>
      <c r="V76" s="111"/>
      <c r="W76" s="112"/>
      <c r="X76" s="115"/>
      <c r="Y76" s="12"/>
      <c r="Z76" s="197"/>
      <c r="AA76" s="294"/>
      <c r="AB76" s="295"/>
      <c r="AC76" s="12"/>
      <c r="AD76" s="197"/>
      <c r="AE76" s="116"/>
      <c r="AF76" s="109"/>
      <c r="AG76" s="308"/>
    </row>
    <row r="77" spans="1:33" ht="15.75" customHeight="1">
      <c r="A77" s="311"/>
      <c r="B77" s="99"/>
      <c r="C77" s="292"/>
      <c r="D77" s="293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03"/>
      <c r="S77" s="46"/>
      <c r="T77" s="47"/>
      <c r="U77" s="110"/>
      <c r="V77" s="111"/>
      <c r="W77" s="112"/>
      <c r="X77" s="115"/>
      <c r="Y77" s="12"/>
      <c r="Z77" s="197"/>
      <c r="AA77" s="294"/>
      <c r="AB77" s="295"/>
      <c r="AC77" s="12"/>
      <c r="AD77" s="197"/>
      <c r="AE77" s="116"/>
      <c r="AF77" s="109"/>
      <c r="AG77" s="308"/>
    </row>
    <row r="78" spans="1:33" ht="15.75" customHeight="1">
      <c r="A78" s="311"/>
      <c r="B78" s="99"/>
      <c r="C78" s="292"/>
      <c r="D78" s="293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03"/>
      <c r="S78" s="46"/>
      <c r="T78" s="119"/>
      <c r="U78" s="110"/>
      <c r="V78" s="111"/>
      <c r="W78" s="112"/>
      <c r="X78" s="115"/>
      <c r="Y78" s="12"/>
      <c r="Z78" s="197"/>
      <c r="AA78" s="294"/>
      <c r="AB78" s="295"/>
      <c r="AC78" s="12"/>
      <c r="AD78" s="197"/>
      <c r="AE78" s="116"/>
      <c r="AF78" s="109"/>
      <c r="AG78" s="308"/>
    </row>
    <row r="79" spans="1:33" ht="15.75" customHeight="1">
      <c r="A79" s="311"/>
      <c r="B79" s="99"/>
      <c r="C79" s="292"/>
      <c r="D79" s="293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03"/>
      <c r="S79" s="46"/>
      <c r="T79" s="119"/>
      <c r="U79" s="110"/>
      <c r="V79" s="111"/>
      <c r="W79" s="112"/>
      <c r="X79" s="115"/>
      <c r="Y79" s="12"/>
      <c r="Z79" s="197"/>
      <c r="AA79" s="294"/>
      <c r="AB79" s="295"/>
      <c r="AC79" s="12"/>
      <c r="AD79" s="197"/>
      <c r="AE79" s="116"/>
      <c r="AF79" s="109"/>
      <c r="AG79" s="308"/>
    </row>
    <row r="80" spans="1:33" ht="15.75" customHeight="1">
      <c r="A80" s="311"/>
      <c r="B80" s="99"/>
      <c r="C80" s="292"/>
      <c r="D80" s="293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03"/>
      <c r="S80" s="46"/>
      <c r="T80" s="119"/>
      <c r="U80" s="110"/>
      <c r="V80" s="111"/>
      <c r="W80" s="112"/>
      <c r="X80" s="115"/>
      <c r="Y80" s="12"/>
      <c r="Z80" s="197"/>
      <c r="AA80" s="294"/>
      <c r="AB80" s="295"/>
      <c r="AC80" s="12"/>
      <c r="AD80" s="197"/>
      <c r="AE80" s="116"/>
      <c r="AF80" s="109"/>
      <c r="AG80" s="308"/>
    </row>
    <row r="81" spans="1:33" ht="15.75" customHeight="1">
      <c r="A81" s="311"/>
      <c r="B81" s="99"/>
      <c r="C81" s="292"/>
      <c r="D81" s="293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03"/>
      <c r="S81" s="46"/>
      <c r="T81" s="119"/>
      <c r="U81" s="110"/>
      <c r="V81" s="111"/>
      <c r="W81" s="112"/>
      <c r="X81" s="126"/>
      <c r="Y81" s="12"/>
      <c r="Z81" s="197"/>
      <c r="AA81" s="294"/>
      <c r="AB81" s="295"/>
      <c r="AC81" s="12"/>
      <c r="AD81" s="197"/>
      <c r="AE81" s="116"/>
      <c r="AF81" s="109"/>
      <c r="AG81" s="308"/>
    </row>
    <row r="82" spans="1:33" ht="15.75" customHeight="1">
      <c r="A82" s="311"/>
      <c r="B82" s="99"/>
      <c r="C82" s="292"/>
      <c r="D82" s="293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03"/>
      <c r="S82" s="46"/>
      <c r="T82" s="119"/>
      <c r="U82" s="110"/>
      <c r="V82" s="111"/>
      <c r="W82" s="112"/>
      <c r="X82" s="126"/>
      <c r="Y82" s="12"/>
      <c r="Z82" s="197"/>
      <c r="AA82" s="294"/>
      <c r="AB82" s="295"/>
      <c r="AC82" s="12"/>
      <c r="AD82" s="197"/>
      <c r="AE82" s="116"/>
      <c r="AF82" s="109"/>
      <c r="AG82" s="308"/>
    </row>
    <row r="83" spans="1:33" ht="15.75" customHeight="1">
      <c r="A83" s="311"/>
      <c r="B83" s="99"/>
      <c r="C83" s="292"/>
      <c r="D83" s="293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03"/>
      <c r="S83" s="46"/>
      <c r="T83" s="119"/>
      <c r="U83" s="110"/>
      <c r="V83" s="111"/>
      <c r="W83" s="112"/>
      <c r="X83" s="126"/>
      <c r="Y83" s="12"/>
      <c r="Z83" s="197"/>
      <c r="AA83" s="294"/>
      <c r="AB83" s="295"/>
      <c r="AC83" s="12"/>
      <c r="AD83" s="197"/>
      <c r="AE83" s="116"/>
      <c r="AF83" s="109"/>
      <c r="AG83" s="308"/>
    </row>
    <row r="84" spans="1:33" ht="15.75" customHeight="1">
      <c r="A84" s="311"/>
      <c r="B84" s="99"/>
      <c r="C84" s="292"/>
      <c r="D84" s="293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03"/>
      <c r="S84" s="46"/>
      <c r="T84" s="119"/>
      <c r="U84" s="110"/>
      <c r="V84" s="111"/>
      <c r="W84" s="112"/>
      <c r="X84" s="126"/>
      <c r="Y84" s="12"/>
      <c r="Z84" s="197"/>
      <c r="AA84" s="294"/>
      <c r="AB84" s="295"/>
      <c r="AC84" s="12"/>
      <c r="AD84" s="197"/>
      <c r="AE84" s="116"/>
      <c r="AF84" s="109"/>
      <c r="AG84" s="308"/>
    </row>
    <row r="85" spans="1:33" ht="15.75" customHeight="1">
      <c r="A85" s="311"/>
      <c r="B85" s="99"/>
      <c r="C85" s="292"/>
      <c r="D85" s="293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03"/>
      <c r="S85" s="46"/>
      <c r="T85" s="119"/>
      <c r="U85" s="110"/>
      <c r="V85" s="111"/>
      <c r="W85" s="112"/>
      <c r="X85" s="126"/>
      <c r="Y85" s="12"/>
      <c r="Z85" s="197"/>
      <c r="AA85" s="294"/>
      <c r="AB85" s="295"/>
      <c r="AC85" s="12"/>
      <c r="AD85" s="197"/>
      <c r="AE85" s="116"/>
      <c r="AF85" s="109"/>
      <c r="AG85" s="308"/>
    </row>
    <row r="86" spans="1:33" ht="15.75" customHeight="1">
      <c r="A86" s="311"/>
      <c r="B86" s="99"/>
      <c r="C86" s="292"/>
      <c r="D86" s="293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03"/>
      <c r="S86" s="46"/>
      <c r="T86" s="119"/>
      <c r="U86" s="110"/>
      <c r="V86" s="111"/>
      <c r="W86" s="112"/>
      <c r="X86" s="126"/>
      <c r="Y86" s="12"/>
      <c r="Z86" s="197"/>
      <c r="AA86" s="294"/>
      <c r="AB86" s="295"/>
      <c r="AC86" s="12"/>
      <c r="AD86" s="197"/>
      <c r="AE86" s="116"/>
      <c r="AF86" s="109"/>
      <c r="AG86" s="308"/>
    </row>
    <row r="87" spans="1:33" ht="15.75" customHeight="1">
      <c r="A87" s="311"/>
      <c r="B87" s="99"/>
      <c r="C87" s="292"/>
      <c r="D87" s="293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03"/>
      <c r="S87" s="46"/>
      <c r="T87" s="119"/>
      <c r="U87" s="110"/>
      <c r="V87" s="111"/>
      <c r="W87" s="112"/>
      <c r="X87" s="126"/>
      <c r="Y87" s="12"/>
      <c r="Z87" s="197"/>
      <c r="AA87" s="294"/>
      <c r="AB87" s="295"/>
      <c r="AC87" s="12"/>
      <c r="AD87" s="197"/>
      <c r="AE87" s="116"/>
      <c r="AF87" s="109"/>
      <c r="AG87" s="308"/>
    </row>
    <row r="88" spans="1:33" ht="15.75" customHeight="1">
      <c r="A88" s="311"/>
      <c r="B88" s="162"/>
      <c r="C88" s="292"/>
      <c r="D88" s="293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03"/>
      <c r="S88" s="118"/>
      <c r="T88" s="119"/>
      <c r="U88" s="129"/>
      <c r="V88" s="130"/>
      <c r="W88" s="125"/>
      <c r="X88" s="126"/>
      <c r="Y88" s="12"/>
      <c r="Z88" s="197"/>
      <c r="AA88" s="294"/>
      <c r="AB88" s="295"/>
      <c r="AC88" s="12"/>
      <c r="AD88" s="197"/>
      <c r="AE88" s="164"/>
      <c r="AF88" s="124"/>
      <c r="AG88" s="308"/>
    </row>
    <row r="89" spans="1:33" ht="15.75" customHeight="1" thickBot="1">
      <c r="A89" s="312"/>
      <c r="B89" s="132" t="s">
        <v>115</v>
      </c>
      <c r="C89" s="289"/>
      <c r="D89" s="289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2727.7221781896656</v>
      </c>
      <c r="N89" s="137">
        <f>M89/L89</f>
        <v>481.36273732758804</v>
      </c>
      <c r="O89" s="138">
        <f>L89-I89</f>
        <v>0.33333333333333393</v>
      </c>
      <c r="P89" s="139">
        <f>N89-K89</f>
        <v>-84.012262672412078</v>
      </c>
      <c r="Q89" s="140">
        <f>N89/K89</f>
        <v>0.85140435521129854</v>
      </c>
      <c r="R89" s="304"/>
      <c r="S89" s="141">
        <v>0.20833333333333334</v>
      </c>
      <c r="T89" s="142">
        <v>0.44018518518518512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290"/>
      <c r="AB89" s="291"/>
      <c r="AC89" s="178">
        <f>SUM(AC73:AC88)</f>
        <v>1</v>
      </c>
      <c r="AD89" s="190">
        <f>SUM(AD73:AD88)</f>
        <v>0</v>
      </c>
      <c r="AE89" s="167">
        <f>M89-J89</f>
        <v>-287.61115514366793</v>
      </c>
      <c r="AF89" s="140">
        <f>M89/J89</f>
        <v>0.90461712741200484</v>
      </c>
      <c r="AG89" s="309"/>
    </row>
    <row r="90" spans="1:33" ht="15.75" customHeight="1">
      <c r="A90" s="296" t="s">
        <v>120</v>
      </c>
      <c r="B90" s="113" t="s">
        <v>192</v>
      </c>
      <c r="C90" s="300" t="s">
        <v>208</v>
      </c>
      <c r="D90" s="301"/>
      <c r="E90" s="146">
        <v>15.51</v>
      </c>
      <c r="F90" s="96">
        <v>1632</v>
      </c>
      <c r="G90" s="147">
        <f t="shared" ref="G90:G91" si="43">E90*F90</f>
        <v>25312.32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3248.6400000000021</v>
      </c>
      <c r="N90" s="151">
        <f>M90/L90</f>
        <v>541.4400000000004</v>
      </c>
      <c r="O90" s="153">
        <f>L90-I90</f>
        <v>0</v>
      </c>
      <c r="P90" s="154">
        <f>N90-K90</f>
        <v>-58.559999999999604</v>
      </c>
      <c r="Q90" s="155">
        <f>N90/K90</f>
        <v>0.90240000000000065</v>
      </c>
      <c r="R90" s="302">
        <f>Q106</f>
        <v>0.90257324647550352</v>
      </c>
      <c r="S90" s="156">
        <v>0.25</v>
      </c>
      <c r="T90" s="157">
        <v>0.2709259259259259</v>
      </c>
      <c r="U90" s="158"/>
      <c r="V90" s="159">
        <v>30.141843971631186</v>
      </c>
      <c r="W90" s="157"/>
      <c r="X90" s="168"/>
      <c r="Y90" s="12"/>
      <c r="Z90" s="197"/>
      <c r="AA90" s="305"/>
      <c r="AB90" s="306"/>
      <c r="AC90" s="12">
        <v>0</v>
      </c>
      <c r="AD90" s="197"/>
      <c r="AE90" s="114">
        <f>M90-J90</f>
        <v>-351.35999999999785</v>
      </c>
      <c r="AF90" s="155">
        <f>M90/J90</f>
        <v>0.90240000000000065</v>
      </c>
      <c r="AG90" s="307">
        <f>AF106</f>
        <v>0.90257324647550352</v>
      </c>
    </row>
    <row r="91" spans="1:33" ht="15.75" customHeight="1">
      <c r="A91" s="297"/>
      <c r="B91" s="99" t="s">
        <v>192</v>
      </c>
      <c r="C91" s="292" t="s">
        <v>209</v>
      </c>
      <c r="D91" s="293"/>
      <c r="E91" s="100">
        <v>15.01</v>
      </c>
      <c r="F91" s="101">
        <v>1843</v>
      </c>
      <c r="G91" s="102">
        <f t="shared" si="43"/>
        <v>27663.43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03"/>
      <c r="S91" s="46">
        <v>0.27499999999999997</v>
      </c>
      <c r="T91" s="47">
        <v>0.29862268518518514</v>
      </c>
      <c r="U91" s="110">
        <v>5.8666666666666512</v>
      </c>
      <c r="V91" s="111">
        <v>34.025794513204168</v>
      </c>
      <c r="W91" s="112"/>
      <c r="X91" s="13"/>
      <c r="Y91" s="12"/>
      <c r="Z91" s="197"/>
      <c r="AA91" s="294"/>
      <c r="AB91" s="295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08"/>
    </row>
    <row r="92" spans="1:33" ht="15.75" customHeight="1">
      <c r="A92" s="297"/>
      <c r="B92" s="99"/>
      <c r="C92" s="292"/>
      <c r="D92" s="293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03"/>
      <c r="S92" s="46"/>
      <c r="T92" s="47"/>
      <c r="U92" s="110"/>
      <c r="V92" s="111"/>
      <c r="W92" s="112"/>
      <c r="X92" s="13"/>
      <c r="Y92" s="12"/>
      <c r="Z92" s="197"/>
      <c r="AA92" s="294"/>
      <c r="AB92" s="295"/>
      <c r="AC92" s="12"/>
      <c r="AD92" s="197"/>
      <c r="AE92" s="116"/>
      <c r="AF92" s="109"/>
      <c r="AG92" s="308"/>
    </row>
    <row r="93" spans="1:33" ht="15.75" customHeight="1">
      <c r="A93" s="297"/>
      <c r="B93" s="99"/>
      <c r="C93" s="292"/>
      <c r="D93" s="293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03"/>
      <c r="S93" s="46"/>
      <c r="T93" s="47"/>
      <c r="U93" s="110"/>
      <c r="V93" s="111"/>
      <c r="W93" s="112"/>
      <c r="X93" s="115"/>
      <c r="Y93" s="12"/>
      <c r="Z93" s="197"/>
      <c r="AA93" s="294"/>
      <c r="AB93" s="295"/>
      <c r="AC93" s="12"/>
      <c r="AD93" s="197"/>
      <c r="AE93" s="116"/>
      <c r="AF93" s="109"/>
      <c r="AG93" s="308"/>
    </row>
    <row r="94" spans="1:33" ht="15.75" customHeight="1">
      <c r="A94" s="298"/>
      <c r="B94" s="99"/>
      <c r="C94" s="292"/>
      <c r="D94" s="293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03"/>
      <c r="S94" s="46"/>
      <c r="T94" s="47"/>
      <c r="U94" s="110"/>
      <c r="V94" s="111"/>
      <c r="W94" s="112"/>
      <c r="X94" s="13"/>
      <c r="Y94" s="12"/>
      <c r="Z94" s="197"/>
      <c r="AA94" s="294"/>
      <c r="AB94" s="295"/>
      <c r="AC94" s="12"/>
      <c r="AD94" s="197"/>
      <c r="AE94" s="116"/>
      <c r="AF94" s="109"/>
      <c r="AG94" s="308"/>
    </row>
    <row r="95" spans="1:33" ht="15.75" customHeight="1">
      <c r="A95" s="298"/>
      <c r="B95" s="99"/>
      <c r="C95" s="292"/>
      <c r="D95" s="293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03"/>
      <c r="S95" s="46"/>
      <c r="T95" s="119"/>
      <c r="U95" s="110"/>
      <c r="V95" s="111"/>
      <c r="W95" s="112"/>
      <c r="X95" s="49"/>
      <c r="Y95" s="12"/>
      <c r="Z95" s="197"/>
      <c r="AA95" s="294"/>
      <c r="AB95" s="295"/>
      <c r="AC95" s="12"/>
      <c r="AD95" s="197"/>
      <c r="AE95" s="116"/>
      <c r="AF95" s="109"/>
      <c r="AG95" s="308"/>
    </row>
    <row r="96" spans="1:33" ht="15.75" customHeight="1">
      <c r="A96" s="298"/>
      <c r="B96" s="99"/>
      <c r="C96" s="292"/>
      <c r="D96" s="293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03"/>
      <c r="S96" s="46"/>
      <c r="T96" s="119"/>
      <c r="U96" s="110"/>
      <c r="V96" s="111"/>
      <c r="W96" s="112"/>
      <c r="X96" s="115"/>
      <c r="Y96" s="12"/>
      <c r="Z96" s="197"/>
      <c r="AA96" s="294"/>
      <c r="AB96" s="295"/>
      <c r="AC96" s="12"/>
      <c r="AD96" s="197"/>
      <c r="AE96" s="116"/>
      <c r="AF96" s="109"/>
      <c r="AG96" s="308"/>
    </row>
    <row r="97" spans="1:33" ht="15.75" customHeight="1">
      <c r="A97" s="298"/>
      <c r="B97" s="99"/>
      <c r="C97" s="292"/>
      <c r="D97" s="293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03"/>
      <c r="S97" s="46"/>
      <c r="T97" s="119"/>
      <c r="U97" s="110"/>
      <c r="V97" s="111"/>
      <c r="W97" s="112"/>
      <c r="X97" s="115"/>
      <c r="Y97" s="12"/>
      <c r="Z97" s="197"/>
      <c r="AA97" s="294"/>
      <c r="AB97" s="295"/>
      <c r="AC97" s="12"/>
      <c r="AD97" s="197"/>
      <c r="AE97" s="116"/>
      <c r="AF97" s="109"/>
      <c r="AG97" s="308"/>
    </row>
    <row r="98" spans="1:33" ht="15.75" customHeight="1">
      <c r="A98" s="298"/>
      <c r="B98" s="99"/>
      <c r="C98" s="292"/>
      <c r="D98" s="293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03"/>
      <c r="S98" s="118"/>
      <c r="T98" s="119"/>
      <c r="U98" s="110"/>
      <c r="V98" s="130"/>
      <c r="W98" s="112"/>
      <c r="X98" s="115"/>
      <c r="Y98" s="12"/>
      <c r="Z98" s="197"/>
      <c r="AA98" s="294"/>
      <c r="AB98" s="295"/>
      <c r="AC98" s="12"/>
      <c r="AD98" s="197"/>
      <c r="AE98" s="116"/>
      <c r="AF98" s="109"/>
      <c r="AG98" s="308"/>
    </row>
    <row r="99" spans="1:33" ht="15.75" customHeight="1">
      <c r="A99" s="298"/>
      <c r="B99" s="99"/>
      <c r="C99" s="292"/>
      <c r="D99" s="293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03"/>
      <c r="S99" s="118"/>
      <c r="T99" s="119"/>
      <c r="U99" s="110"/>
      <c r="V99" s="130"/>
      <c r="W99" s="125"/>
      <c r="X99" s="126"/>
      <c r="Y99" s="12"/>
      <c r="Z99" s="197"/>
      <c r="AA99" s="294"/>
      <c r="AB99" s="295"/>
      <c r="AC99" s="12"/>
      <c r="AD99" s="197"/>
      <c r="AE99" s="116"/>
      <c r="AF99" s="109"/>
      <c r="AG99" s="308"/>
    </row>
    <row r="100" spans="1:33" ht="15.75" customHeight="1">
      <c r="A100" s="298"/>
      <c r="B100" s="99"/>
      <c r="C100" s="292"/>
      <c r="D100" s="293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03"/>
      <c r="S100" s="118"/>
      <c r="T100" s="119"/>
      <c r="U100" s="110"/>
      <c r="V100" s="130"/>
      <c r="W100" s="125"/>
      <c r="X100" s="126"/>
      <c r="Y100" s="12"/>
      <c r="Z100" s="197"/>
      <c r="AA100" s="294"/>
      <c r="AB100" s="295"/>
      <c r="AC100" s="12"/>
      <c r="AD100" s="197"/>
      <c r="AE100" s="116"/>
      <c r="AF100" s="109"/>
      <c r="AG100" s="308"/>
    </row>
    <row r="101" spans="1:33" ht="15.75" customHeight="1">
      <c r="A101" s="298"/>
      <c r="B101" s="99"/>
      <c r="C101" s="292"/>
      <c r="D101" s="293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03"/>
      <c r="S101" s="118"/>
      <c r="T101" s="119"/>
      <c r="U101" s="110"/>
      <c r="V101" s="130"/>
      <c r="W101" s="125"/>
      <c r="X101" s="126"/>
      <c r="Y101" s="12"/>
      <c r="Z101" s="197"/>
      <c r="AA101" s="294"/>
      <c r="AB101" s="295"/>
      <c r="AC101" s="12"/>
      <c r="AD101" s="197"/>
      <c r="AE101" s="116"/>
      <c r="AF101" s="109"/>
      <c r="AG101" s="308"/>
    </row>
    <row r="102" spans="1:33" ht="15.75" customHeight="1">
      <c r="A102" s="298"/>
      <c r="B102" s="99"/>
      <c r="C102" s="292"/>
      <c r="D102" s="293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03"/>
      <c r="S102" s="118"/>
      <c r="T102" s="119"/>
      <c r="U102" s="110"/>
      <c r="V102" s="130"/>
      <c r="W102" s="125"/>
      <c r="X102" s="126"/>
      <c r="Y102" s="12"/>
      <c r="Z102" s="197"/>
      <c r="AA102" s="294"/>
      <c r="AB102" s="295"/>
      <c r="AC102" s="12"/>
      <c r="AD102" s="197"/>
      <c r="AE102" s="116"/>
      <c r="AF102" s="109"/>
      <c r="AG102" s="308"/>
    </row>
    <row r="103" spans="1:33" ht="15.75" customHeight="1">
      <c r="A103" s="298"/>
      <c r="B103" s="99"/>
      <c r="C103" s="292"/>
      <c r="D103" s="293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03"/>
      <c r="S103" s="118"/>
      <c r="T103" s="119"/>
      <c r="U103" s="110"/>
      <c r="V103" s="130"/>
      <c r="W103" s="125"/>
      <c r="X103" s="126"/>
      <c r="Y103" s="12"/>
      <c r="Z103" s="197"/>
      <c r="AA103" s="294"/>
      <c r="AB103" s="295"/>
      <c r="AC103" s="12"/>
      <c r="AD103" s="197"/>
      <c r="AE103" s="116"/>
      <c r="AF103" s="109"/>
      <c r="AG103" s="308"/>
    </row>
    <row r="104" spans="1:33" ht="15.75" customHeight="1">
      <c r="A104" s="298"/>
      <c r="B104" s="99"/>
      <c r="C104" s="292"/>
      <c r="D104" s="293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03"/>
      <c r="S104" s="118"/>
      <c r="T104" s="119"/>
      <c r="U104" s="110"/>
      <c r="V104" s="130"/>
      <c r="W104" s="125"/>
      <c r="X104" s="126"/>
      <c r="Y104" s="12"/>
      <c r="Z104" s="197"/>
      <c r="AA104" s="294"/>
      <c r="AB104" s="295"/>
      <c r="AC104" s="12"/>
      <c r="AD104" s="197"/>
      <c r="AE104" s="116"/>
      <c r="AF104" s="109"/>
      <c r="AG104" s="308"/>
    </row>
    <row r="105" spans="1:33" ht="15.75" customHeight="1">
      <c r="A105" s="298"/>
      <c r="B105" s="99"/>
      <c r="C105" s="292"/>
      <c r="D105" s="293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03"/>
      <c r="S105" s="118"/>
      <c r="T105" s="119"/>
      <c r="U105" s="129"/>
      <c r="V105" s="130"/>
      <c r="W105" s="125"/>
      <c r="X105" s="126"/>
      <c r="Y105" s="12"/>
      <c r="Z105" s="197"/>
      <c r="AA105" s="294"/>
      <c r="AB105" s="295"/>
      <c r="AC105" s="12"/>
      <c r="AD105" s="197"/>
      <c r="AE105" s="164"/>
      <c r="AF105" s="124"/>
      <c r="AG105" s="308"/>
    </row>
    <row r="106" spans="1:33" ht="15.75" customHeight="1" thickBot="1">
      <c r="A106" s="299"/>
      <c r="B106" s="132" t="s">
        <v>115</v>
      </c>
      <c r="C106" s="289"/>
      <c r="D106" s="289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3249.2636873118126</v>
      </c>
      <c r="N106" s="137">
        <f>M106/L106</f>
        <v>541.54394788530215</v>
      </c>
      <c r="O106" s="138">
        <f>L106-I106</f>
        <v>0</v>
      </c>
      <c r="P106" s="139">
        <f>N106-K106</f>
        <v>-58.456052114697854</v>
      </c>
      <c r="Q106" s="140">
        <f>N106/K106</f>
        <v>0.90257324647550352</v>
      </c>
      <c r="R106" s="304"/>
      <c r="S106" s="141">
        <v>0.25</v>
      </c>
      <c r="T106" s="142">
        <v>0.29862268518518514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290"/>
      <c r="AB106" s="291"/>
      <c r="AC106" s="178">
        <f>SUM(AC90:AC105)</f>
        <v>0</v>
      </c>
      <c r="AD106" s="190">
        <f>SUM(AD90:AD105)</f>
        <v>0</v>
      </c>
      <c r="AE106" s="167">
        <f>M106-J106</f>
        <v>-350.73631268818735</v>
      </c>
      <c r="AF106" s="140">
        <f>M106/J106</f>
        <v>0.90257324647550352</v>
      </c>
      <c r="AG106" s="309"/>
    </row>
    <row r="107" spans="1:33" ht="15.75" customHeight="1">
      <c r="A107" s="310" t="s">
        <v>193</v>
      </c>
      <c r="B107" s="145" t="s">
        <v>171</v>
      </c>
      <c r="C107" s="300" t="s">
        <v>205</v>
      </c>
      <c r="D107" s="301"/>
      <c r="E107" s="146">
        <v>58.17</v>
      </c>
      <c r="F107" s="96">
        <v>1507</v>
      </c>
      <c r="G107" s="147">
        <f t="shared" ref="G107:G109" si="47">E107*F107</f>
        <v>87662.19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1797.5415435217242</v>
      </c>
      <c r="N107" s="151">
        <f>M107/L107</f>
        <v>105.73773785421906</v>
      </c>
      <c r="O107" s="153">
        <f>L107-I107</f>
        <v>-1</v>
      </c>
      <c r="P107" s="154">
        <f>N107-K107</f>
        <v>-5.3733732568920516</v>
      </c>
      <c r="Q107" s="155">
        <f>N107/K107</f>
        <v>0.95163964068797158</v>
      </c>
      <c r="R107" s="302">
        <f>Q123</f>
        <v>0.94699209490526104</v>
      </c>
      <c r="S107" s="156">
        <v>0.70833333333333337</v>
      </c>
      <c r="T107" s="157">
        <v>0.74326388888888895</v>
      </c>
      <c r="U107" s="158"/>
      <c r="V107" s="159">
        <v>50.302036315027301</v>
      </c>
      <c r="W107" s="157"/>
      <c r="X107" s="168"/>
      <c r="Y107" s="195"/>
      <c r="Z107" s="196"/>
      <c r="AA107" s="305"/>
      <c r="AB107" s="306"/>
      <c r="AC107" s="195">
        <v>1</v>
      </c>
      <c r="AD107" s="196"/>
      <c r="AE107" s="114">
        <f>M107-J107</f>
        <v>-202.45845647827582</v>
      </c>
      <c r="AF107" s="155">
        <f>M107/J107</f>
        <v>0.89877077176086206</v>
      </c>
      <c r="AG107" s="307">
        <f>AF123</f>
        <v>0.89883995448634946</v>
      </c>
    </row>
    <row r="108" spans="1:33" ht="15.75" customHeight="1">
      <c r="A108" s="311"/>
      <c r="B108" s="162" t="s">
        <v>171</v>
      </c>
      <c r="C108" s="292" t="s">
        <v>194</v>
      </c>
      <c r="D108" s="293"/>
      <c r="E108" s="100">
        <v>50.67</v>
      </c>
      <c r="F108" s="101">
        <v>1300</v>
      </c>
      <c r="G108" s="102">
        <f t="shared" si="47"/>
        <v>65871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1798.4846757520409</v>
      </c>
      <c r="N108" s="105">
        <f>M108/L108</f>
        <v>94.657088197475829</v>
      </c>
      <c r="O108" s="107">
        <f>L108-I108</f>
        <v>-1</v>
      </c>
      <c r="P108" s="108">
        <f>N108-K108</f>
        <v>-5.3429118025241706</v>
      </c>
      <c r="Q108" s="109">
        <f>N108/K108</f>
        <v>0.94657088197475825</v>
      </c>
      <c r="R108" s="303"/>
      <c r="S108" s="46">
        <v>0.74652777777777779</v>
      </c>
      <c r="T108" s="47">
        <v>0.77664351851851854</v>
      </c>
      <c r="U108" s="110">
        <v>4.6999999999999353</v>
      </c>
      <c r="V108" s="111">
        <v>43.369844097995497</v>
      </c>
      <c r="W108" s="112"/>
      <c r="X108" s="115"/>
      <c r="Y108" s="12"/>
      <c r="Z108" s="197"/>
      <c r="AA108" s="294"/>
      <c r="AB108" s="295"/>
      <c r="AC108" s="12">
        <v>1</v>
      </c>
      <c r="AD108" s="197"/>
      <c r="AE108" s="116">
        <f>M108-J108</f>
        <v>-201.51532424795914</v>
      </c>
      <c r="AF108" s="109">
        <f>M108/J108</f>
        <v>0.89924233787602048</v>
      </c>
      <c r="AG108" s="308"/>
    </row>
    <row r="109" spans="1:33" ht="15.75" customHeight="1">
      <c r="A109" s="311"/>
      <c r="B109" s="162" t="s">
        <v>171</v>
      </c>
      <c r="C109" s="292" t="s">
        <v>222</v>
      </c>
      <c r="D109" s="293"/>
      <c r="E109" s="100">
        <v>57.3</v>
      </c>
      <c r="F109" s="101">
        <v>1602</v>
      </c>
      <c r="G109" s="102">
        <f t="shared" si="47"/>
        <v>91794.599999999991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1797.0135076443314</v>
      </c>
      <c r="N109" s="105">
        <f>M109/L109</f>
        <v>89.850675382216565</v>
      </c>
      <c r="O109" s="107">
        <f>L109-I109</f>
        <v>-1</v>
      </c>
      <c r="P109" s="108">
        <f>N109-K109</f>
        <v>-5.3874198558786759</v>
      </c>
      <c r="Q109" s="109">
        <f>N109/K109</f>
        <v>0.9434320915132739</v>
      </c>
      <c r="R109" s="303"/>
      <c r="S109" s="46">
        <v>0.78055555555555556</v>
      </c>
      <c r="T109" s="47">
        <v>0.81769675925925922</v>
      </c>
      <c r="U109" s="110">
        <v>5.633333333333308</v>
      </c>
      <c r="V109" s="111">
        <v>53.488746518105899</v>
      </c>
      <c r="W109" s="112"/>
      <c r="X109" s="115"/>
      <c r="Y109" s="12"/>
      <c r="Z109" s="197"/>
      <c r="AA109" s="294"/>
      <c r="AB109" s="295"/>
      <c r="AC109" s="12">
        <v>1</v>
      </c>
      <c r="AD109" s="197"/>
      <c r="AE109" s="116">
        <f>M109-J109</f>
        <v>-202.98649235566859</v>
      </c>
      <c r="AF109" s="109">
        <f>M109/J109</f>
        <v>0.89850675382216572</v>
      </c>
      <c r="AG109" s="308"/>
    </row>
    <row r="110" spans="1:33" ht="15.75" customHeight="1">
      <c r="A110" s="311"/>
      <c r="B110" s="162"/>
      <c r="C110" s="292"/>
      <c r="D110" s="293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03"/>
      <c r="S110" s="46"/>
      <c r="T110" s="47"/>
      <c r="U110" s="110"/>
      <c r="V110" s="111"/>
      <c r="W110" s="112"/>
      <c r="X110" s="115"/>
      <c r="Y110" s="12"/>
      <c r="Z110" s="197"/>
      <c r="AA110" s="294"/>
      <c r="AB110" s="295"/>
      <c r="AC110" s="12"/>
      <c r="AD110" s="197"/>
      <c r="AE110" s="116"/>
      <c r="AF110" s="109"/>
      <c r="AG110" s="308"/>
    </row>
    <row r="111" spans="1:33" ht="15.75" customHeight="1">
      <c r="A111" s="311"/>
      <c r="B111" s="162"/>
      <c r="C111" s="292"/>
      <c r="D111" s="293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03"/>
      <c r="S111" s="46"/>
      <c r="T111" s="47"/>
      <c r="U111" s="110"/>
      <c r="V111" s="111"/>
      <c r="W111" s="112"/>
      <c r="X111" s="115"/>
      <c r="Y111" s="12"/>
      <c r="Z111" s="197"/>
      <c r="AA111" s="294"/>
      <c r="AB111" s="295"/>
      <c r="AC111" s="12"/>
      <c r="AD111" s="197"/>
      <c r="AE111" s="116"/>
      <c r="AF111" s="109"/>
      <c r="AG111" s="308"/>
    </row>
    <row r="112" spans="1:33" ht="15.75" customHeight="1">
      <c r="A112" s="311"/>
      <c r="B112" s="162"/>
      <c r="C112" s="292"/>
      <c r="D112" s="293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03"/>
      <c r="S112" s="46"/>
      <c r="T112" s="119"/>
      <c r="U112" s="110"/>
      <c r="V112" s="111"/>
      <c r="W112" s="112"/>
      <c r="X112" s="115"/>
      <c r="Y112" s="12"/>
      <c r="Z112" s="197"/>
      <c r="AA112" s="294"/>
      <c r="AB112" s="295"/>
      <c r="AC112" s="12"/>
      <c r="AD112" s="197"/>
      <c r="AE112" s="116"/>
      <c r="AF112" s="109"/>
      <c r="AG112" s="308"/>
    </row>
    <row r="113" spans="1:33" ht="15.75" customHeight="1">
      <c r="A113" s="311"/>
      <c r="B113" s="162"/>
      <c r="C113" s="292"/>
      <c r="D113" s="293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03"/>
      <c r="S113" s="118"/>
      <c r="T113" s="119"/>
      <c r="U113" s="110"/>
      <c r="V113" s="111"/>
      <c r="W113" s="119"/>
      <c r="X113" s="188"/>
      <c r="Y113" s="12"/>
      <c r="Z113" s="197"/>
      <c r="AA113" s="294"/>
      <c r="AB113" s="295"/>
      <c r="AC113" s="12"/>
      <c r="AD113" s="197"/>
      <c r="AE113" s="116"/>
      <c r="AF113" s="109"/>
      <c r="AG113" s="308"/>
    </row>
    <row r="114" spans="1:33" ht="15.75" customHeight="1">
      <c r="A114" s="311"/>
      <c r="B114" s="162"/>
      <c r="C114" s="292"/>
      <c r="D114" s="293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03"/>
      <c r="S114" s="118"/>
      <c r="T114" s="119"/>
      <c r="U114" s="110"/>
      <c r="V114" s="111"/>
      <c r="W114" s="119"/>
      <c r="X114" s="188"/>
      <c r="Y114" s="12"/>
      <c r="Z114" s="197"/>
      <c r="AA114" s="294"/>
      <c r="AB114" s="295"/>
      <c r="AC114" s="12"/>
      <c r="AD114" s="197"/>
      <c r="AE114" s="116"/>
      <c r="AF114" s="109"/>
      <c r="AG114" s="308"/>
    </row>
    <row r="115" spans="1:33" ht="15.75" customHeight="1">
      <c r="A115" s="311"/>
      <c r="B115" s="162"/>
      <c r="C115" s="292"/>
      <c r="D115" s="293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03"/>
      <c r="S115" s="118"/>
      <c r="T115" s="119"/>
      <c r="U115" s="110"/>
      <c r="V115" s="111"/>
      <c r="W115" s="119"/>
      <c r="X115" s="188"/>
      <c r="Y115" s="12"/>
      <c r="Z115" s="197"/>
      <c r="AA115" s="294"/>
      <c r="AB115" s="295"/>
      <c r="AC115" s="12"/>
      <c r="AD115" s="197"/>
      <c r="AE115" s="116"/>
      <c r="AF115" s="109"/>
      <c r="AG115" s="308"/>
    </row>
    <row r="116" spans="1:33" ht="15.75" customHeight="1">
      <c r="A116" s="311"/>
      <c r="B116" s="162"/>
      <c r="C116" s="292"/>
      <c r="D116" s="293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03"/>
      <c r="S116" s="118"/>
      <c r="T116" s="119"/>
      <c r="U116" s="110"/>
      <c r="V116" s="111"/>
      <c r="W116" s="119"/>
      <c r="X116" s="188"/>
      <c r="Y116" s="12"/>
      <c r="Z116" s="197"/>
      <c r="AA116" s="294"/>
      <c r="AB116" s="295"/>
      <c r="AC116" s="12"/>
      <c r="AD116" s="197"/>
      <c r="AE116" s="116"/>
      <c r="AF116" s="109"/>
      <c r="AG116" s="308"/>
    </row>
    <row r="117" spans="1:33" ht="15.75" customHeight="1">
      <c r="A117" s="311"/>
      <c r="B117" s="162"/>
      <c r="C117" s="292"/>
      <c r="D117" s="293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03"/>
      <c r="S117" s="118"/>
      <c r="T117" s="119"/>
      <c r="U117" s="110"/>
      <c r="V117" s="111"/>
      <c r="W117" s="119"/>
      <c r="X117" s="188"/>
      <c r="Y117" s="12"/>
      <c r="Z117" s="197"/>
      <c r="AA117" s="294"/>
      <c r="AB117" s="295"/>
      <c r="AC117" s="12"/>
      <c r="AD117" s="197"/>
      <c r="AE117" s="116"/>
      <c r="AF117" s="109"/>
      <c r="AG117" s="308"/>
    </row>
    <row r="118" spans="1:33" ht="15.75" customHeight="1">
      <c r="A118" s="311"/>
      <c r="B118" s="162"/>
      <c r="C118" s="292"/>
      <c r="D118" s="293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03"/>
      <c r="S118" s="118"/>
      <c r="T118" s="119"/>
      <c r="U118" s="110"/>
      <c r="V118" s="111"/>
      <c r="W118" s="119"/>
      <c r="X118" s="188"/>
      <c r="Y118" s="12"/>
      <c r="Z118" s="197"/>
      <c r="AA118" s="294"/>
      <c r="AB118" s="295"/>
      <c r="AC118" s="12"/>
      <c r="AD118" s="197"/>
      <c r="AE118" s="116"/>
      <c r="AF118" s="109"/>
      <c r="AG118" s="308"/>
    </row>
    <row r="119" spans="1:33" ht="15.75" customHeight="1">
      <c r="A119" s="311"/>
      <c r="B119" s="162"/>
      <c r="C119" s="292"/>
      <c r="D119" s="293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03"/>
      <c r="S119" s="118"/>
      <c r="T119" s="119"/>
      <c r="U119" s="110"/>
      <c r="V119" s="111"/>
      <c r="W119" s="119"/>
      <c r="X119" s="188"/>
      <c r="Y119" s="12"/>
      <c r="Z119" s="197"/>
      <c r="AA119" s="294"/>
      <c r="AB119" s="295"/>
      <c r="AC119" s="12"/>
      <c r="AD119" s="197"/>
      <c r="AE119" s="116"/>
      <c r="AF119" s="109"/>
      <c r="AG119" s="308"/>
    </row>
    <row r="120" spans="1:33" ht="15.75" customHeight="1">
      <c r="A120" s="311"/>
      <c r="B120" s="162"/>
      <c r="C120" s="292"/>
      <c r="D120" s="293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03"/>
      <c r="S120" s="118"/>
      <c r="T120" s="119"/>
      <c r="U120" s="110"/>
      <c r="V120" s="111"/>
      <c r="W120" s="119"/>
      <c r="X120" s="188"/>
      <c r="Y120" s="12"/>
      <c r="Z120" s="197"/>
      <c r="AA120" s="294"/>
      <c r="AB120" s="295"/>
      <c r="AC120" s="12"/>
      <c r="AD120" s="197"/>
      <c r="AE120" s="116"/>
      <c r="AF120" s="109"/>
      <c r="AG120" s="308"/>
    </row>
    <row r="121" spans="1:33" ht="15.75" customHeight="1">
      <c r="A121" s="311"/>
      <c r="B121" s="162"/>
      <c r="C121" s="292"/>
      <c r="D121" s="293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03"/>
      <c r="S121" s="118"/>
      <c r="T121" s="119"/>
      <c r="U121" s="110"/>
      <c r="V121" s="111"/>
      <c r="W121" s="119"/>
      <c r="X121" s="188"/>
      <c r="Y121" s="12"/>
      <c r="Z121" s="197"/>
      <c r="AA121" s="294"/>
      <c r="AB121" s="295"/>
      <c r="AC121" s="12"/>
      <c r="AD121" s="197"/>
      <c r="AE121" s="116"/>
      <c r="AF121" s="109"/>
      <c r="AG121" s="308"/>
    </row>
    <row r="122" spans="1:33" ht="15.75" customHeight="1">
      <c r="A122" s="311"/>
      <c r="B122" s="162"/>
      <c r="C122" s="292"/>
      <c r="D122" s="293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03"/>
      <c r="S122" s="118"/>
      <c r="T122" s="119"/>
      <c r="U122" s="129"/>
      <c r="V122" s="130"/>
      <c r="W122" s="125"/>
      <c r="X122" s="126"/>
      <c r="Y122" s="12"/>
      <c r="Z122" s="197"/>
      <c r="AA122" s="294"/>
      <c r="AB122" s="295"/>
      <c r="AC122" s="12"/>
      <c r="AD122" s="197"/>
      <c r="AE122" s="164"/>
      <c r="AF122" s="124"/>
      <c r="AG122" s="308"/>
    </row>
    <row r="123" spans="1:33" ht="15.75" customHeight="1" thickBot="1">
      <c r="A123" s="312"/>
      <c r="B123" s="132" t="s">
        <v>115</v>
      </c>
      <c r="C123" s="289"/>
      <c r="D123" s="289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1797.679908972699</v>
      </c>
      <c r="N123" s="137">
        <f>M123/L123</f>
        <v>96.304280837823157</v>
      </c>
      <c r="O123" s="138">
        <f>L123-I123</f>
        <v>-1</v>
      </c>
      <c r="P123" s="139">
        <f>N123-K123</f>
        <v>-5.3906344164141302</v>
      </c>
      <c r="Q123" s="140">
        <f>N123/K123</f>
        <v>0.94699209490526104</v>
      </c>
      <c r="R123" s="304"/>
      <c r="S123" s="141">
        <v>0.70833333333333337</v>
      </c>
      <c r="T123" s="142">
        <v>0.81769675925925922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290"/>
      <c r="AB123" s="291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-202.32009102730103</v>
      </c>
      <c r="AF123" s="140">
        <f>M123/J123</f>
        <v>0.89883995448634946</v>
      </c>
      <c r="AG123" s="309"/>
    </row>
    <row r="124" spans="1:33" ht="15.75" customHeight="1">
      <c r="A124" s="296" t="s">
        <v>182</v>
      </c>
      <c r="B124" s="145" t="s">
        <v>171</v>
      </c>
      <c r="C124" s="300" t="s">
        <v>185</v>
      </c>
      <c r="D124" s="301"/>
      <c r="E124" s="146">
        <v>47.6</v>
      </c>
      <c r="F124" s="158">
        <v>1783</v>
      </c>
      <c r="G124" s="147">
        <f t="shared" ref="G124:G126" si="55">E124*F124</f>
        <v>84870.8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1800.6262087244713</v>
      </c>
      <c r="N124" s="151">
        <f>M124/L124</f>
        <v>78.288096031498753</v>
      </c>
      <c r="O124" s="153">
        <f>L124-I124</f>
        <v>0</v>
      </c>
      <c r="P124" s="154">
        <f>N124-K124</f>
        <v>-8.668425707631684</v>
      </c>
      <c r="Q124" s="155">
        <f>N124/K124</f>
        <v>0.90031310436223566</v>
      </c>
      <c r="R124" s="302">
        <f>Q140</f>
        <v>0.89992949261305633</v>
      </c>
      <c r="S124" s="156">
        <v>0.70833333333333337</v>
      </c>
      <c r="T124" s="157">
        <v>0.74958333333333338</v>
      </c>
      <c r="U124" s="158"/>
      <c r="V124" s="159">
        <v>59.412664039685701</v>
      </c>
      <c r="W124" s="96"/>
      <c r="X124" s="97"/>
      <c r="Y124" s="195"/>
      <c r="Z124" s="196"/>
      <c r="AA124" s="305"/>
      <c r="AB124" s="306"/>
      <c r="AC124" s="195">
        <v>1</v>
      </c>
      <c r="AD124" s="196"/>
      <c r="AE124" s="114">
        <f>M124-J124</f>
        <v>-199.37379127552867</v>
      </c>
      <c r="AF124" s="155">
        <f>M124/J124</f>
        <v>0.90031310436223566</v>
      </c>
      <c r="AG124" s="374">
        <f>AF140</f>
        <v>0.89992949261305633</v>
      </c>
    </row>
    <row r="125" spans="1:33" ht="15.75" customHeight="1">
      <c r="A125" s="297"/>
      <c r="B125" s="162" t="s">
        <v>171</v>
      </c>
      <c r="C125" s="292" t="s">
        <v>184</v>
      </c>
      <c r="D125" s="293"/>
      <c r="E125" s="100">
        <v>56.87</v>
      </c>
      <c r="F125" s="110">
        <v>1468</v>
      </c>
      <c r="G125" s="102">
        <f t="shared" si="55"/>
        <v>83485.16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1798.3203886746478</v>
      </c>
      <c r="N125" s="105">
        <f>M125/L125</f>
        <v>78.187842985854246</v>
      </c>
      <c r="O125" s="107">
        <f>L125-I125</f>
        <v>0</v>
      </c>
      <c r="P125" s="108">
        <f>N125-K125</f>
        <v>-8.7686787532761912</v>
      </c>
      <c r="Q125" s="109">
        <f>N125/K125</f>
        <v>0.89916019433732386</v>
      </c>
      <c r="R125" s="303"/>
      <c r="S125" s="46">
        <v>0.75347222222222221</v>
      </c>
      <c r="T125" s="47">
        <v>0.78747685185185179</v>
      </c>
      <c r="U125" s="110">
        <v>5.5999999999999162</v>
      </c>
      <c r="V125" s="111">
        <v>48.979036524695402</v>
      </c>
      <c r="W125" s="112"/>
      <c r="X125" s="115"/>
      <c r="Y125" s="12"/>
      <c r="Z125" s="197"/>
      <c r="AA125" s="294"/>
      <c r="AB125" s="295"/>
      <c r="AC125" s="12">
        <v>1</v>
      </c>
      <c r="AD125" s="197"/>
      <c r="AE125" s="116">
        <f>M125-J125</f>
        <v>-201.6796113253522</v>
      </c>
      <c r="AF125" s="109">
        <f>M125/J125</f>
        <v>0.89916019433732386</v>
      </c>
      <c r="AG125" s="375"/>
    </row>
    <row r="126" spans="1:33" ht="15.75" customHeight="1">
      <c r="A126" s="297"/>
      <c r="B126" s="162" t="s">
        <v>171</v>
      </c>
      <c r="C126" s="292" t="s">
        <v>183</v>
      </c>
      <c r="D126" s="293"/>
      <c r="E126" s="100">
        <v>56.79</v>
      </c>
      <c r="F126" s="110">
        <v>2019</v>
      </c>
      <c r="G126" s="102">
        <f t="shared" si="55"/>
        <v>114659.01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03"/>
      <c r="S126" s="46">
        <v>0.79097222222222219</v>
      </c>
      <c r="T126" s="47">
        <v>0.8376851851851852</v>
      </c>
      <c r="U126" s="110">
        <v>5.0333333333333741</v>
      </c>
      <c r="V126" s="111">
        <v>67.276439855078337</v>
      </c>
      <c r="W126" s="112"/>
      <c r="X126" s="115"/>
      <c r="Y126" s="12"/>
      <c r="Z126" s="197"/>
      <c r="AA126" s="294"/>
      <c r="AB126" s="295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75"/>
    </row>
    <row r="127" spans="1:33" ht="15.75" customHeight="1">
      <c r="A127" s="297"/>
      <c r="B127" s="162"/>
      <c r="C127" s="292"/>
      <c r="D127" s="293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03"/>
      <c r="S127" s="46"/>
      <c r="T127" s="47"/>
      <c r="U127" s="110"/>
      <c r="V127" s="111"/>
      <c r="W127" s="112"/>
      <c r="X127" s="115"/>
      <c r="Y127" s="12"/>
      <c r="Z127" s="197"/>
      <c r="AA127" s="294"/>
      <c r="AB127" s="295"/>
      <c r="AC127" s="12"/>
      <c r="AD127" s="197"/>
      <c r="AE127" s="116"/>
      <c r="AF127" s="109"/>
      <c r="AG127" s="375"/>
    </row>
    <row r="128" spans="1:33" ht="15.75" customHeight="1">
      <c r="A128" s="298"/>
      <c r="B128" s="162"/>
      <c r="C128" s="292"/>
      <c r="D128" s="293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03"/>
      <c r="S128" s="46"/>
      <c r="T128" s="47"/>
      <c r="U128" s="110"/>
      <c r="V128" s="111"/>
      <c r="W128" s="112"/>
      <c r="X128" s="115"/>
      <c r="Y128" s="12"/>
      <c r="Z128" s="197"/>
      <c r="AA128" s="294"/>
      <c r="AB128" s="295"/>
      <c r="AC128" s="12"/>
      <c r="AD128" s="197"/>
      <c r="AE128" s="116"/>
      <c r="AF128" s="109"/>
      <c r="AG128" s="375"/>
    </row>
    <row r="129" spans="1:33" ht="15.75" customHeight="1">
      <c r="A129" s="298"/>
      <c r="B129" s="162"/>
      <c r="C129" s="292"/>
      <c r="D129" s="293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03"/>
      <c r="S129" s="46"/>
      <c r="T129" s="119"/>
      <c r="U129" s="110"/>
      <c r="V129" s="111"/>
      <c r="W129" s="112"/>
      <c r="X129" s="115"/>
      <c r="Y129" s="12"/>
      <c r="Z129" s="197"/>
      <c r="AA129" s="294"/>
      <c r="AB129" s="295"/>
      <c r="AC129" s="12"/>
      <c r="AD129" s="197"/>
      <c r="AE129" s="116"/>
      <c r="AF129" s="109"/>
      <c r="AG129" s="375"/>
    </row>
    <row r="130" spans="1:33" ht="15.75" customHeight="1">
      <c r="A130" s="298"/>
      <c r="B130" s="162"/>
      <c r="C130" s="292"/>
      <c r="D130" s="293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03"/>
      <c r="S130" s="46"/>
      <c r="T130" s="119"/>
      <c r="U130" s="110"/>
      <c r="V130" s="111"/>
      <c r="W130" s="112"/>
      <c r="X130" s="115"/>
      <c r="Y130" s="12"/>
      <c r="Z130" s="197"/>
      <c r="AA130" s="294"/>
      <c r="AB130" s="295"/>
      <c r="AC130" s="12"/>
      <c r="AD130" s="197"/>
      <c r="AE130" s="116"/>
      <c r="AF130" s="109"/>
      <c r="AG130" s="375"/>
    </row>
    <row r="131" spans="1:33" ht="15.75" customHeight="1">
      <c r="A131" s="298"/>
      <c r="B131" s="162"/>
      <c r="C131" s="292"/>
      <c r="D131" s="293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03"/>
      <c r="S131" s="46"/>
      <c r="T131" s="119"/>
      <c r="U131" s="110"/>
      <c r="V131" s="111"/>
      <c r="W131" s="112"/>
      <c r="X131" s="115"/>
      <c r="Y131" s="12"/>
      <c r="Z131" s="197"/>
      <c r="AA131" s="294"/>
      <c r="AB131" s="295"/>
      <c r="AC131" s="12"/>
      <c r="AD131" s="197"/>
      <c r="AE131" s="116"/>
      <c r="AF131" s="109"/>
      <c r="AG131" s="375"/>
    </row>
    <row r="132" spans="1:33" ht="15.75" customHeight="1">
      <c r="A132" s="298"/>
      <c r="B132" s="162"/>
      <c r="C132" s="292"/>
      <c r="D132" s="293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03"/>
      <c r="S132" s="46"/>
      <c r="T132" s="119"/>
      <c r="U132" s="110"/>
      <c r="V132" s="111"/>
      <c r="W132" s="112"/>
      <c r="X132" s="115"/>
      <c r="Y132" s="12"/>
      <c r="Z132" s="197"/>
      <c r="AA132" s="294"/>
      <c r="AB132" s="295"/>
      <c r="AC132" s="12"/>
      <c r="AD132" s="197"/>
      <c r="AE132" s="116"/>
      <c r="AF132" s="109"/>
      <c r="AG132" s="375"/>
    </row>
    <row r="133" spans="1:33" ht="15.75" customHeight="1">
      <c r="A133" s="298"/>
      <c r="B133" s="162"/>
      <c r="C133" s="292"/>
      <c r="D133" s="293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03"/>
      <c r="S133" s="46"/>
      <c r="T133" s="119"/>
      <c r="U133" s="110"/>
      <c r="V133" s="111"/>
      <c r="W133" s="112"/>
      <c r="X133" s="115"/>
      <c r="Y133" s="12"/>
      <c r="Z133" s="197"/>
      <c r="AA133" s="294"/>
      <c r="AB133" s="295"/>
      <c r="AC133" s="12"/>
      <c r="AD133" s="197"/>
      <c r="AE133" s="116"/>
      <c r="AF133" s="109"/>
      <c r="AG133" s="375"/>
    </row>
    <row r="134" spans="1:33" ht="15.75" customHeight="1">
      <c r="A134" s="298"/>
      <c r="B134" s="162"/>
      <c r="C134" s="292"/>
      <c r="D134" s="293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03"/>
      <c r="S134" s="46"/>
      <c r="T134" s="119"/>
      <c r="U134" s="110"/>
      <c r="V134" s="111"/>
      <c r="W134" s="112"/>
      <c r="X134" s="115"/>
      <c r="Y134" s="12"/>
      <c r="Z134" s="197"/>
      <c r="AA134" s="294"/>
      <c r="AB134" s="295"/>
      <c r="AC134" s="12"/>
      <c r="AD134" s="197"/>
      <c r="AE134" s="116"/>
      <c r="AF134" s="109"/>
      <c r="AG134" s="375"/>
    </row>
    <row r="135" spans="1:33" ht="15.75" customHeight="1">
      <c r="A135" s="298"/>
      <c r="B135" s="162"/>
      <c r="C135" s="292"/>
      <c r="D135" s="293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03"/>
      <c r="S135" s="46"/>
      <c r="T135" s="119"/>
      <c r="U135" s="110"/>
      <c r="V135" s="111"/>
      <c r="W135" s="112"/>
      <c r="X135" s="115"/>
      <c r="Y135" s="12"/>
      <c r="Z135" s="197"/>
      <c r="AA135" s="294"/>
      <c r="AB135" s="295"/>
      <c r="AC135" s="12"/>
      <c r="AD135" s="197"/>
      <c r="AE135" s="116"/>
      <c r="AF135" s="109"/>
      <c r="AG135" s="375"/>
    </row>
    <row r="136" spans="1:33" ht="15.75" customHeight="1">
      <c r="A136" s="298"/>
      <c r="B136" s="162"/>
      <c r="C136" s="292"/>
      <c r="D136" s="293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03"/>
      <c r="S136" s="46"/>
      <c r="T136" s="119"/>
      <c r="U136" s="110"/>
      <c r="V136" s="111"/>
      <c r="W136" s="112"/>
      <c r="X136" s="115"/>
      <c r="Y136" s="12"/>
      <c r="Z136" s="197"/>
      <c r="AA136" s="294"/>
      <c r="AB136" s="295"/>
      <c r="AC136" s="12"/>
      <c r="AD136" s="197"/>
      <c r="AE136" s="116"/>
      <c r="AF136" s="109"/>
      <c r="AG136" s="375"/>
    </row>
    <row r="137" spans="1:33" ht="15.75" customHeight="1">
      <c r="A137" s="298"/>
      <c r="B137" s="162"/>
      <c r="C137" s="292"/>
      <c r="D137" s="293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03"/>
      <c r="S137" s="46"/>
      <c r="T137" s="119"/>
      <c r="U137" s="110"/>
      <c r="V137" s="111"/>
      <c r="W137" s="182"/>
      <c r="X137" s="183"/>
      <c r="Y137" s="12"/>
      <c r="Z137" s="197"/>
      <c r="AA137" s="294"/>
      <c r="AB137" s="295"/>
      <c r="AC137" s="12"/>
      <c r="AD137" s="197"/>
      <c r="AE137" s="116"/>
      <c r="AF137" s="109"/>
      <c r="AG137" s="375"/>
    </row>
    <row r="138" spans="1:33" ht="15.75" customHeight="1">
      <c r="A138" s="298"/>
      <c r="B138" s="162"/>
      <c r="C138" s="292"/>
      <c r="D138" s="293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03"/>
      <c r="S138" s="46"/>
      <c r="T138" s="119"/>
      <c r="U138" s="110"/>
      <c r="V138" s="111"/>
      <c r="W138" s="184"/>
      <c r="X138" s="185"/>
      <c r="Y138" s="12"/>
      <c r="Z138" s="197"/>
      <c r="AA138" s="294"/>
      <c r="AB138" s="295"/>
      <c r="AC138" s="12"/>
      <c r="AD138" s="197"/>
      <c r="AE138" s="116"/>
      <c r="AF138" s="109"/>
      <c r="AG138" s="375"/>
    </row>
    <row r="139" spans="1:33" ht="15.75" customHeight="1">
      <c r="A139" s="298"/>
      <c r="B139" s="99"/>
      <c r="C139" s="292"/>
      <c r="D139" s="293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03"/>
      <c r="S139" s="46"/>
      <c r="T139" s="119"/>
      <c r="U139" s="129"/>
      <c r="V139" s="111"/>
      <c r="W139" s="184"/>
      <c r="X139" s="185"/>
      <c r="Y139" s="12"/>
      <c r="Z139" s="197"/>
      <c r="AA139" s="294"/>
      <c r="AB139" s="295"/>
      <c r="AC139" s="12"/>
      <c r="AD139" s="197"/>
      <c r="AE139" s="116"/>
      <c r="AF139" s="109"/>
      <c r="AG139" s="375"/>
    </row>
    <row r="140" spans="1:33" ht="15.75" customHeight="1" thickBot="1">
      <c r="A140" s="299"/>
      <c r="B140" s="132" t="s">
        <v>115</v>
      </c>
      <c r="C140" s="289"/>
      <c r="D140" s="289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1799.8589852261127</v>
      </c>
      <c r="N140" s="137">
        <f>M140/L140</f>
        <v>78.25473848809186</v>
      </c>
      <c r="O140" s="138">
        <f>L140-I140</f>
        <v>0</v>
      </c>
      <c r="P140" s="139">
        <f>N140-K140</f>
        <v>-8.7017832510385773</v>
      </c>
      <c r="Q140" s="140">
        <f>N140/K140</f>
        <v>0.89992949261305633</v>
      </c>
      <c r="R140" s="304"/>
      <c r="S140" s="141">
        <v>0.70833333333333337</v>
      </c>
      <c r="T140" s="142">
        <v>0.8376851851851852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290"/>
      <c r="AB140" s="291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-200.14101477388726</v>
      </c>
      <c r="AF140" s="140">
        <f>M140/J140</f>
        <v>0.89992949261305633</v>
      </c>
      <c r="AG140" s="376"/>
    </row>
    <row r="142" spans="1:33">
      <c r="AA142" s="288" t="s">
        <v>149</v>
      </c>
      <c r="AB142" s="288"/>
    </row>
    <row r="143" spans="1:33">
      <c r="AA143" s="288" t="s">
        <v>150</v>
      </c>
      <c r="AB143" s="288"/>
    </row>
    <row r="144" spans="1:33">
      <c r="AA144" s="288" t="s">
        <v>151</v>
      </c>
      <c r="AB144" s="288"/>
    </row>
    <row r="145" spans="27:28">
      <c r="AA145" s="288" t="s">
        <v>152</v>
      </c>
      <c r="AB145" s="288"/>
    </row>
    <row r="146" spans="27:28">
      <c r="AA146" s="288" t="s">
        <v>153</v>
      </c>
      <c r="AB146" s="288"/>
    </row>
    <row r="147" spans="27:28">
      <c r="AA147" s="288" t="s">
        <v>154</v>
      </c>
      <c r="AB147" s="288"/>
    </row>
    <row r="148" spans="27:28">
      <c r="AA148" s="288" t="s">
        <v>155</v>
      </c>
      <c r="AB148" s="288"/>
    </row>
    <row r="149" spans="27:28">
      <c r="AA149" s="288" t="s">
        <v>156</v>
      </c>
      <c r="AB149" s="288"/>
    </row>
    <row r="150" spans="27:28">
      <c r="AA150" s="288" t="s">
        <v>157</v>
      </c>
      <c r="AB150" s="288"/>
    </row>
    <row r="151" spans="27:28">
      <c r="AA151" s="288" t="s">
        <v>158</v>
      </c>
      <c r="AB151" s="288"/>
    </row>
    <row r="152" spans="27:28">
      <c r="AA152" s="288" t="s">
        <v>159</v>
      </c>
      <c r="AB152" s="288"/>
    </row>
    <row r="153" spans="27:28">
      <c r="AA153" s="288" t="s">
        <v>160</v>
      </c>
      <c r="AB153" s="288"/>
    </row>
    <row r="154" spans="27:28">
      <c r="AA154" s="288" t="s">
        <v>161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ABFBBF59-7D83-491A-870C-657C99579DF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63B070-4EA9-43B4-9C05-1CDFC25355D7}"/>
</file>

<file path=customXml/itemProps2.xml><?xml version="1.0" encoding="utf-8"?>
<ds:datastoreItem xmlns:ds="http://schemas.openxmlformats.org/officeDocument/2006/customXml" ds:itemID="{A1940EA2-496A-4E36-8C64-29F569EDBDFC}"/>
</file>

<file path=customXml/itemProps3.xml><?xml version="1.0" encoding="utf-8"?>
<ds:datastoreItem xmlns:ds="http://schemas.openxmlformats.org/officeDocument/2006/customXml" ds:itemID="{E0978248-DB9E-4439-BEB6-EC16C6136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0831</vt:lpstr>
      <vt:lpstr>0831(18度C)</vt:lpstr>
      <vt:lpstr>0831(4度C)</vt:lpstr>
      <vt:lpstr>0830</vt:lpstr>
      <vt:lpstr>0830(18度C)</vt:lpstr>
      <vt:lpstr>0830(4度C)</vt:lpstr>
      <vt:lpstr>0829</vt:lpstr>
      <vt:lpstr>0829(18度C)</vt:lpstr>
      <vt:lpstr>0829(4度C)</vt:lpstr>
      <vt:lpstr>0828</vt:lpstr>
      <vt:lpstr>0828(18度C)</vt:lpstr>
      <vt:lpstr>0828(4度C)</vt:lpstr>
      <vt:lpstr>0827</vt:lpstr>
      <vt:lpstr>0827(18度C)</vt:lpstr>
      <vt:lpstr>0827(4度C)</vt:lpstr>
      <vt:lpstr>0826</vt:lpstr>
      <vt:lpstr>0826(18度C)</vt:lpstr>
      <vt:lpstr>0826(4度C)</vt:lpstr>
      <vt:lpstr>0825</vt:lpstr>
      <vt:lpstr>0825(18度C)</vt:lpstr>
      <vt:lpstr>0825(4度C)</vt:lpstr>
      <vt:lpstr>0824</vt:lpstr>
      <vt:lpstr>0824(18度C)</vt:lpstr>
      <vt:lpstr>0824(4度C)</vt:lpstr>
      <vt:lpstr>0823</vt:lpstr>
      <vt:lpstr>0823(18度C)</vt:lpstr>
      <vt:lpstr>0823(4度C)</vt:lpstr>
      <vt:lpstr>0822</vt:lpstr>
      <vt:lpstr>0822(18度C)</vt:lpstr>
      <vt:lpstr>0822(4度C)</vt:lpstr>
      <vt:lpstr>0821</vt:lpstr>
      <vt:lpstr>0821(18度C)</vt:lpstr>
      <vt:lpstr>0821(4度C)</vt:lpstr>
      <vt:lpstr>0820</vt:lpstr>
      <vt:lpstr>0820(18度C)</vt:lpstr>
      <vt:lpstr>0820(4度C)</vt:lpstr>
      <vt:lpstr>0819</vt:lpstr>
      <vt:lpstr>0819(18度C)</vt:lpstr>
      <vt:lpstr>0819(4度C)</vt:lpstr>
      <vt:lpstr>0818</vt:lpstr>
      <vt:lpstr>0818(18度C)</vt:lpstr>
      <vt:lpstr>0818(4度C)</vt:lpstr>
      <vt:lpstr>0817</vt:lpstr>
      <vt:lpstr>0817(18度C)</vt:lpstr>
      <vt:lpstr>0817(4度C)</vt:lpstr>
      <vt:lpstr>0816</vt:lpstr>
      <vt:lpstr>0816(18度C)</vt:lpstr>
      <vt:lpstr>0816(4度C)</vt:lpstr>
      <vt:lpstr>0815</vt:lpstr>
      <vt:lpstr>0815(18度C)</vt:lpstr>
      <vt:lpstr>0815(4度C)</vt:lpstr>
      <vt:lpstr>0814</vt:lpstr>
      <vt:lpstr>0814(18度C)</vt:lpstr>
      <vt:lpstr>0814(4度C)</vt:lpstr>
      <vt:lpstr>0813</vt:lpstr>
      <vt:lpstr>0813(18度C)</vt:lpstr>
      <vt:lpstr>0813(4度C)</vt:lpstr>
      <vt:lpstr>0812</vt:lpstr>
      <vt:lpstr>0812(18度C)</vt:lpstr>
      <vt:lpstr>0812(4度C)</vt:lpstr>
      <vt:lpstr>0811</vt:lpstr>
      <vt:lpstr>0811(18度C)</vt:lpstr>
      <vt:lpstr>0811(4度C)</vt:lpstr>
      <vt:lpstr>0810</vt:lpstr>
      <vt:lpstr>0810(18度C)</vt:lpstr>
      <vt:lpstr>0810(4度C)</vt:lpstr>
      <vt:lpstr>0809</vt:lpstr>
      <vt:lpstr>0809(18度C)</vt:lpstr>
      <vt:lpstr>0809(4度C)</vt:lpstr>
      <vt:lpstr>0808</vt:lpstr>
      <vt:lpstr>0808(18度C)</vt:lpstr>
      <vt:lpstr>0808(4度C)</vt:lpstr>
      <vt:lpstr>0807</vt:lpstr>
      <vt:lpstr>0807(18度C)</vt:lpstr>
      <vt:lpstr>0807(4度C)</vt:lpstr>
      <vt:lpstr>0806</vt:lpstr>
      <vt:lpstr>0806(18度C)</vt:lpstr>
      <vt:lpstr>0806(4度C)</vt:lpstr>
      <vt:lpstr>0805</vt:lpstr>
      <vt:lpstr>0805(18度C)</vt:lpstr>
      <vt:lpstr>0805(4度C)</vt:lpstr>
      <vt:lpstr>0804</vt:lpstr>
      <vt:lpstr>0804(18度C)</vt:lpstr>
      <vt:lpstr>0804(4度C)</vt:lpstr>
      <vt:lpstr>0803</vt:lpstr>
      <vt:lpstr>0803(18度C)</vt:lpstr>
      <vt:lpstr>0803(4度C)</vt:lpstr>
      <vt:lpstr>0802</vt:lpstr>
      <vt:lpstr>0802(18度C)</vt:lpstr>
      <vt:lpstr>0802(4度C)</vt:lpstr>
      <vt:lpstr>0801</vt:lpstr>
      <vt:lpstr>0801(18度C)</vt:lpstr>
      <vt:lpstr>0801(4度C)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2026-09-01T09:41:45Z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